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1352" windowHeight="6036" activeTab="0"/>
  </bookViews>
  <sheets>
    <sheet name="Budget Advocates FY 2018 - 2019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Jeremy</author>
  </authors>
  <commentList>
    <comment ref="E12" authorId="0">
      <text>
        <r>
          <rPr>
            <sz val="9"/>
            <rFont val="Tahoma"/>
            <family val="2"/>
          </rPr>
          <t xml:space="preserve">LAUSD 12 SONC Board  Mtgs. @ $250. 
</t>
        </r>
      </text>
    </comment>
    <comment ref="E16" authorId="0">
      <text>
        <r>
          <rPr>
            <sz val="9"/>
            <rFont val="Tahoma"/>
            <family val="2"/>
          </rPr>
          <t xml:space="preserve">52 weeks based on approx. $105.76 per week
</t>
        </r>
      </text>
    </comment>
    <comment ref="E17" authorId="0">
      <text>
        <r>
          <rPr>
            <sz val="9"/>
            <rFont val="Tahoma"/>
            <family val="2"/>
          </rPr>
          <t xml:space="preserve">Board and Committee copying services for meetings
</t>
        </r>
      </text>
    </comment>
    <comment ref="E18" authorId="0">
      <text>
        <r>
          <rPr>
            <sz val="9"/>
            <rFont val="Tahoma"/>
            <family val="2"/>
          </rPr>
          <t xml:space="preserve">AT&amp;T $26.00 per month, additional allocation to cover price increase
</t>
        </r>
      </text>
    </comment>
    <comment ref="E21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E25" authorId="0">
      <text>
        <r>
          <rPr>
            <sz val="9"/>
            <rFont val="Tahoma"/>
            <family val="2"/>
          </rPr>
          <t xml:space="preserve">Allocation for Day in Park and Sherman Oaks Street Fair
FY 2011 - DIP cost $13,298.24, Street Fair $400.00
</t>
        </r>
      </text>
    </comment>
    <comment ref="E27" authorId="0">
      <text>
        <r>
          <rPr>
            <sz val="9"/>
            <rFont val="Tahoma"/>
            <family val="2"/>
          </rPr>
          <t xml:space="preserve">Board and committee meetings $125 @ 12
</t>
        </r>
      </text>
    </comment>
    <comment ref="E28" authorId="0">
      <text>
        <r>
          <rPr>
            <sz val="9"/>
            <rFont val="Tahoma"/>
            <family val="2"/>
          </rPr>
          <t xml:space="preserve">SONC website webmaster $200 per month
</t>
        </r>
      </text>
    </comment>
    <comment ref="F21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2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3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4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5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6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7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8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29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  <comment ref="F30" authorId="0">
      <text>
        <r>
          <rPr>
            <sz val="9"/>
            <rFont val="Tahoma"/>
            <family val="2"/>
          </rPr>
          <t xml:space="preserve">SONC tote bags, T-shirts, promotional items: refrigerator magnets, paper pads.
</t>
        </r>
      </text>
    </comment>
  </commentList>
</comments>
</file>

<file path=xl/sharedStrings.xml><?xml version="1.0" encoding="utf-8"?>
<sst xmlns="http://schemas.openxmlformats.org/spreadsheetml/2006/main" count="42" uniqueCount="38">
  <si>
    <t>Grand Total</t>
  </si>
  <si>
    <t>Total</t>
  </si>
  <si>
    <t>%</t>
  </si>
  <si>
    <t>Outreach - Other</t>
  </si>
  <si>
    <t>General Operations/Miscellaneous</t>
  </si>
  <si>
    <t>Food and Refreshments for Events and Meetings</t>
  </si>
  <si>
    <t>Available</t>
  </si>
  <si>
    <t>Projected</t>
  </si>
  <si>
    <t xml:space="preserve">     YTD Actual</t>
  </si>
  <si>
    <t>Budget Notes:</t>
  </si>
  <si>
    <t>Budget Advocates</t>
  </si>
  <si>
    <t xml:space="preserve">  Approved  on </t>
  </si>
  <si>
    <t xml:space="preserve">  Proposed Budget for Fiscal Year 2018- 2019</t>
  </si>
  <si>
    <t>Operations</t>
  </si>
  <si>
    <t>Outreach</t>
  </si>
  <si>
    <t>Reserve Funds</t>
  </si>
  <si>
    <t>Equipment and Supplies</t>
  </si>
  <si>
    <t>Copying &amp; Printing Services</t>
  </si>
  <si>
    <t>Board Retreat</t>
  </si>
  <si>
    <t>City Watch</t>
  </si>
  <si>
    <t>Parking Passes</t>
  </si>
  <si>
    <t xml:space="preserve">            </t>
  </si>
  <si>
    <t xml:space="preserve">             Budget</t>
  </si>
  <si>
    <t xml:space="preserve">                Budget Categories</t>
  </si>
  <si>
    <t xml:space="preserve">Budget  Percentage                   Total         as of                 </t>
  </si>
  <si>
    <t>Training Materials</t>
  </si>
  <si>
    <t xml:space="preserve"> </t>
  </si>
  <si>
    <t>Notetakers/translation services</t>
  </si>
  <si>
    <t>Business Cards</t>
  </si>
  <si>
    <t>Regional Workshops</t>
  </si>
  <si>
    <t>Video Creation/Editing</t>
  </si>
  <si>
    <t>Budget Day</t>
  </si>
  <si>
    <t>Constant Contact</t>
  </si>
  <si>
    <t>Advertising - radio, billboards, Facebook, Events</t>
  </si>
  <si>
    <t xml:space="preserve">White Paper </t>
  </si>
  <si>
    <t>Survey  Creation</t>
  </si>
  <si>
    <r>
      <t xml:space="preserve"> </t>
    </r>
    <r>
      <rPr>
        <b/>
        <sz val="14"/>
        <rFont val="Berlin Sans FB Demi"/>
        <family val="2"/>
      </rPr>
      <t xml:space="preserve">  Sub Total</t>
    </r>
  </si>
  <si>
    <t>Website Maintenance/Enhancement/email addresses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</si>
</sst>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&quot;$&quot;#,##0.0"/>
    <numFmt numFmtId="168" formatCode="&quot;$&quot;#,##0.00"/>
    <numFmt numFmtId="169" formatCode="&quot;$&quot;#,##0.0_);[Red]\(&quot;$&quot;#,##0.0\)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;[Red]0.00"/>
    <numFmt numFmtId="176" formatCode="mm/dd/yy;@"/>
    <numFmt numFmtId="177" formatCode="mmm\-yyyy"/>
    <numFmt numFmtId="178" formatCode="0.0"/>
    <numFmt numFmtId="179" formatCode="[$-409]mmmm\ d\,\ yyyy;@"/>
    <numFmt numFmtId="180" formatCode="0.000000000000000%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Berlin Sans FB Demi"/>
      <family val="2"/>
    </font>
    <font>
      <b/>
      <sz val="10"/>
      <name val="Berlin Sans FB Demi"/>
      <family val="2"/>
    </font>
    <font>
      <sz val="9"/>
      <name val="Tahoma"/>
      <family val="2"/>
    </font>
    <font>
      <b/>
      <u val="singleAccounting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4"/>
      <name val="Berlin Sans FB Demi"/>
      <family val="2"/>
    </font>
    <font>
      <b/>
      <sz val="14"/>
      <name val="Berlin Sans FB"/>
      <family val="2"/>
    </font>
    <font>
      <b/>
      <u val="single"/>
      <sz val="14"/>
      <name val="Berlin Sans FB"/>
      <family val="2"/>
    </font>
    <font>
      <b/>
      <u val="single"/>
      <sz val="14"/>
      <name val="Berlin Sans FB Demi"/>
      <family val="2"/>
    </font>
    <font>
      <u val="single"/>
      <sz val="14"/>
      <name val="Arial"/>
      <family val="2"/>
    </font>
    <font>
      <b/>
      <u val="singleAccounting"/>
      <sz val="14"/>
      <name val="Berlin Sans FB Demi"/>
      <family val="2"/>
    </font>
    <font>
      <u val="single"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7" fillId="0" borderId="0" xfId="0" applyFont="1" applyBorder="1" applyAlignment="1">
      <alignment/>
    </xf>
    <xf numFmtId="44" fontId="0" fillId="0" borderId="0" xfId="44" applyFont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Alignment="1">
      <alignment horizontal="right"/>
    </xf>
    <xf numFmtId="44" fontId="9" fillId="0" borderId="0" xfId="44" applyFont="1" applyAlignment="1">
      <alignment/>
    </xf>
    <xf numFmtId="0" fontId="1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168" fontId="6" fillId="0" borderId="0" xfId="46" applyNumberFormat="1" applyFont="1" applyBorder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4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44" fontId="13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9" fontId="13" fillId="0" borderId="15" xfId="61" applyFont="1" applyBorder="1" applyAlignment="1">
      <alignment/>
    </xf>
    <xf numFmtId="44" fontId="14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5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44" fontId="14" fillId="0" borderId="21" xfId="44" applyFont="1" applyFill="1" applyBorder="1" applyAlignment="1">
      <alignment/>
    </xf>
    <xf numFmtId="44" fontId="14" fillId="0" borderId="22" xfId="44" applyFont="1" applyFill="1" applyBorder="1" applyAlignment="1">
      <alignment/>
    </xf>
    <xf numFmtId="44" fontId="11" fillId="0" borderId="10" xfId="44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4" fontId="14" fillId="0" borderId="0" xfId="44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4" fontId="17" fillId="0" borderId="10" xfId="44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0" fontId="14" fillId="0" borderId="23" xfId="0" applyNumberFormat="1" applyFont="1" applyFill="1" applyBorder="1" applyAlignment="1">
      <alignment horizontal="center"/>
    </xf>
    <xf numFmtId="44" fontId="14" fillId="0" borderId="23" xfId="44" applyFont="1" applyFill="1" applyBorder="1" applyAlignment="1">
      <alignment/>
    </xf>
    <xf numFmtId="44" fontId="5" fillId="0" borderId="10" xfId="44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0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44" fontId="14" fillId="0" borderId="14" xfId="44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44" fontId="14" fillId="0" borderId="10" xfId="44" applyFont="1" applyFill="1" applyBorder="1" applyAlignment="1">
      <alignment/>
    </xf>
    <xf numFmtId="0" fontId="11" fillId="0" borderId="0" xfId="0" applyFont="1" applyBorder="1" applyAlignment="1">
      <alignment/>
    </xf>
    <xf numFmtId="44" fontId="14" fillId="0" borderId="10" xfId="44" applyFont="1" applyBorder="1" applyAlignment="1">
      <alignment/>
    </xf>
    <xf numFmtId="44" fontId="19" fillId="0" borderId="10" xfId="44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44" fontId="14" fillId="0" borderId="25" xfId="44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Fill="1" applyBorder="1" applyAlignment="1">
      <alignment/>
    </xf>
    <xf numFmtId="44" fontId="14" fillId="0" borderId="20" xfId="44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10" fontId="14" fillId="0" borderId="16" xfId="0" applyNumberFormat="1" applyFont="1" applyFill="1" applyBorder="1" applyAlignment="1">
      <alignment horizontal="center"/>
    </xf>
    <xf numFmtId="44" fontId="14" fillId="0" borderId="16" xfId="44" applyFont="1" applyFill="1" applyBorder="1" applyAlignment="1">
      <alignment/>
    </xf>
    <xf numFmtId="0" fontId="14" fillId="0" borderId="0" xfId="0" applyFont="1" applyAlignment="1">
      <alignment/>
    </xf>
    <xf numFmtId="44" fontId="14" fillId="0" borderId="27" xfId="44" applyFont="1" applyFill="1" applyBorder="1" applyAlignment="1">
      <alignment/>
    </xf>
    <xf numFmtId="4" fontId="13" fillId="0" borderId="0" xfId="0" applyNumberFormat="1" applyFont="1" applyAlignment="1">
      <alignment/>
    </xf>
    <xf numFmtId="44" fontId="11" fillId="0" borderId="0" xfId="44" applyFont="1" applyAlignment="1">
      <alignment/>
    </xf>
    <xf numFmtId="0" fontId="20" fillId="0" borderId="13" xfId="0" applyFont="1" applyBorder="1" applyAlignment="1">
      <alignment horizontal="left"/>
    </xf>
    <xf numFmtId="44" fontId="5" fillId="0" borderId="0" xfId="44" applyFont="1" applyAlignment="1">
      <alignment/>
    </xf>
    <xf numFmtId="44" fontId="19" fillId="0" borderId="22" xfId="44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5" fillId="0" borderId="0" xfId="58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179" fontId="5" fillId="0" borderId="2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9.140625" style="2" customWidth="1"/>
    <col min="2" max="2" width="69.8515625" style="2" customWidth="1"/>
    <col min="3" max="3" width="0.2890625" style="2" customWidth="1"/>
    <col min="4" max="4" width="20.8515625" style="2" customWidth="1"/>
    <col min="5" max="5" width="22.8515625" style="2" customWidth="1"/>
    <col min="6" max="6" width="22.00390625" style="2" customWidth="1"/>
    <col min="7" max="7" width="15.140625" style="2" bestFit="1" customWidth="1"/>
    <col min="8" max="8" width="10.28125" style="2" bestFit="1" customWidth="1"/>
    <col min="9" max="11" width="9.140625" style="2" customWidth="1"/>
    <col min="12" max="12" width="9.7109375" style="2" bestFit="1" customWidth="1"/>
    <col min="13" max="16384" width="9.140625" style="2" customWidth="1"/>
  </cols>
  <sheetData>
    <row r="1" spans="1:7" ht="18">
      <c r="A1" s="96" t="s">
        <v>10</v>
      </c>
      <c r="B1" s="96"/>
      <c r="C1" s="96"/>
      <c r="D1" s="96"/>
      <c r="E1" s="96"/>
      <c r="F1" s="20"/>
      <c r="G1" s="20"/>
    </row>
    <row r="2" spans="1:7" ht="16.5" customHeight="1">
      <c r="A2" s="97" t="s">
        <v>12</v>
      </c>
      <c r="B2" s="97"/>
      <c r="C2" s="97"/>
      <c r="D2" s="97"/>
      <c r="E2" s="97"/>
      <c r="F2" s="4"/>
      <c r="G2" s="20"/>
    </row>
    <row r="3" spans="1:7" ht="18.75" thickBot="1">
      <c r="A3" s="98" t="s">
        <v>11</v>
      </c>
      <c r="B3" s="98"/>
      <c r="C3" s="98"/>
      <c r="D3" s="98"/>
      <c r="E3" s="98"/>
      <c r="F3" s="4"/>
      <c r="G3" s="20"/>
    </row>
    <row r="4" spans="1:7" ht="22.5">
      <c r="A4" s="99" t="s">
        <v>22</v>
      </c>
      <c r="B4" s="100"/>
      <c r="C4" s="21"/>
      <c r="D4" s="22"/>
      <c r="E4" s="23">
        <v>70667.56</v>
      </c>
      <c r="F4" s="22"/>
      <c r="G4" s="20"/>
    </row>
    <row r="5" spans="1:7" ht="22.5">
      <c r="A5" s="91"/>
      <c r="B5" s="92"/>
      <c r="C5" s="24"/>
      <c r="D5" s="24"/>
      <c r="E5" s="25">
        <v>0</v>
      </c>
      <c r="F5" s="22"/>
      <c r="G5" s="20"/>
    </row>
    <row r="6" spans="1:7" ht="34.5" customHeight="1" thickBot="1">
      <c r="A6" s="26" t="s">
        <v>21</v>
      </c>
      <c r="B6" s="27" t="s">
        <v>1</v>
      </c>
      <c r="C6" s="28"/>
      <c r="D6" s="29"/>
      <c r="E6" s="30">
        <f>+E4+E5</f>
        <v>70667.56</v>
      </c>
      <c r="F6" s="22"/>
      <c r="G6" s="20"/>
    </row>
    <row r="7" spans="1:7" ht="34.5" customHeight="1">
      <c r="A7" s="93"/>
      <c r="B7" s="93"/>
      <c r="C7" s="22"/>
      <c r="D7" s="22"/>
      <c r="E7" s="22"/>
      <c r="F7" s="22" t="s">
        <v>8</v>
      </c>
      <c r="G7" s="31" t="s">
        <v>7</v>
      </c>
    </row>
    <row r="8" spans="1:7" ht="20.25" thickBot="1">
      <c r="A8" s="32" t="s">
        <v>23</v>
      </c>
      <c r="B8" s="33"/>
      <c r="C8" s="34"/>
      <c r="D8" s="94" t="s">
        <v>24</v>
      </c>
      <c r="E8" s="95"/>
      <c r="F8" s="95"/>
      <c r="G8" s="35" t="s">
        <v>6</v>
      </c>
    </row>
    <row r="9" spans="1:7" ht="18">
      <c r="A9" s="36"/>
      <c r="B9" s="37" t="s">
        <v>13</v>
      </c>
      <c r="C9" s="38"/>
      <c r="D9" s="39" t="s">
        <v>2</v>
      </c>
      <c r="E9" s="40" t="s">
        <v>1</v>
      </c>
      <c r="F9" s="41"/>
      <c r="G9" s="42"/>
    </row>
    <row r="10" spans="1:11" ht="18">
      <c r="A10" s="43"/>
      <c r="B10" s="43" t="s">
        <v>25</v>
      </c>
      <c r="C10" s="44"/>
      <c r="D10" s="43"/>
      <c r="E10" s="45">
        <v>500</v>
      </c>
      <c r="F10" s="46">
        <f>+E10</f>
        <v>500</v>
      </c>
      <c r="G10" s="47">
        <f>+E10-F10</f>
        <v>0</v>
      </c>
      <c r="K10" s="19"/>
    </row>
    <row r="11" spans="1:11" s="1" customFormat="1" ht="18">
      <c r="A11" s="48"/>
      <c r="B11" s="48" t="s">
        <v>16</v>
      </c>
      <c r="C11" s="49"/>
      <c r="D11" s="48"/>
      <c r="E11" s="50">
        <v>500</v>
      </c>
      <c r="F11" s="46">
        <f aca="true" t="shared" si="0" ref="F11:F18">+E11</f>
        <v>500</v>
      </c>
      <c r="G11" s="47">
        <f aca="true" t="shared" si="1" ref="G11:G18">+E11-F11</f>
        <v>0</v>
      </c>
      <c r="K11" s="19"/>
    </row>
    <row r="12" spans="1:11" ht="18">
      <c r="A12" s="48"/>
      <c r="B12" s="48" t="s">
        <v>17</v>
      </c>
      <c r="C12" s="49"/>
      <c r="D12" s="48"/>
      <c r="E12" s="50">
        <v>2000</v>
      </c>
      <c r="F12" s="46">
        <f t="shared" si="0"/>
        <v>2000</v>
      </c>
      <c r="G12" s="47">
        <f t="shared" si="1"/>
        <v>0</v>
      </c>
      <c r="K12" s="19"/>
    </row>
    <row r="13" spans="1:11" ht="18">
      <c r="A13" s="48"/>
      <c r="B13" s="48" t="s">
        <v>37</v>
      </c>
      <c r="C13" s="49"/>
      <c r="D13" s="48"/>
      <c r="E13" s="50">
        <v>1500</v>
      </c>
      <c r="F13" s="46">
        <f t="shared" si="0"/>
        <v>1500</v>
      </c>
      <c r="G13" s="47">
        <f t="shared" si="1"/>
        <v>0</v>
      </c>
      <c r="H13" s="9"/>
      <c r="K13" s="19"/>
    </row>
    <row r="14" spans="1:11" ht="18">
      <c r="A14" s="48"/>
      <c r="B14" s="48" t="s">
        <v>18</v>
      </c>
      <c r="C14" s="49"/>
      <c r="D14" s="48"/>
      <c r="E14" s="50">
        <v>500</v>
      </c>
      <c r="F14" s="46">
        <f t="shared" si="0"/>
        <v>500</v>
      </c>
      <c r="G14" s="47">
        <f t="shared" si="1"/>
        <v>0</v>
      </c>
      <c r="H14" s="9"/>
      <c r="K14" s="19"/>
    </row>
    <row r="15" spans="1:11" ht="18">
      <c r="A15" s="48"/>
      <c r="B15" s="48" t="s">
        <v>27</v>
      </c>
      <c r="C15" s="49"/>
      <c r="D15" s="48"/>
      <c r="E15" s="50">
        <v>3500</v>
      </c>
      <c r="F15" s="46">
        <f t="shared" si="0"/>
        <v>3500</v>
      </c>
      <c r="G15" s="47">
        <f t="shared" si="1"/>
        <v>0</v>
      </c>
      <c r="H15" s="9"/>
      <c r="K15" s="19"/>
    </row>
    <row r="16" spans="1:11" ht="18">
      <c r="A16" s="48"/>
      <c r="B16" s="48" t="s">
        <v>28</v>
      </c>
      <c r="C16" s="49"/>
      <c r="D16" s="48"/>
      <c r="E16" s="50">
        <v>1700</v>
      </c>
      <c r="F16" s="46">
        <f t="shared" si="0"/>
        <v>1700</v>
      </c>
      <c r="G16" s="47">
        <f t="shared" si="1"/>
        <v>0</v>
      </c>
      <c r="H16" s="9"/>
      <c r="K16" s="19"/>
    </row>
    <row r="17" spans="1:11" ht="18">
      <c r="A17" s="48"/>
      <c r="B17" s="51" t="s">
        <v>20</v>
      </c>
      <c r="C17" s="49"/>
      <c r="D17" s="48"/>
      <c r="E17" s="50">
        <v>280</v>
      </c>
      <c r="F17" s="46">
        <f t="shared" si="0"/>
        <v>280</v>
      </c>
      <c r="G17" s="47">
        <f t="shared" si="1"/>
        <v>0</v>
      </c>
      <c r="H17" s="9"/>
      <c r="K17" s="19"/>
    </row>
    <row r="18" spans="1:11" ht="20.25">
      <c r="A18" s="51"/>
      <c r="B18" s="48" t="s">
        <v>4</v>
      </c>
      <c r="C18" s="52"/>
      <c r="D18" s="51"/>
      <c r="E18" s="53">
        <v>1000</v>
      </c>
      <c r="F18" s="88">
        <f t="shared" si="0"/>
        <v>1000</v>
      </c>
      <c r="G18" s="47">
        <f t="shared" si="1"/>
        <v>0</v>
      </c>
      <c r="H18" s="9"/>
      <c r="K18" s="19"/>
    </row>
    <row r="19" spans="1:11" ht="18.75" thickBot="1">
      <c r="A19" s="54"/>
      <c r="B19" s="55" t="s">
        <v>36</v>
      </c>
      <c r="C19" s="56"/>
      <c r="D19" s="57">
        <f>+E19/70667.56</f>
        <v>0.16245077656565474</v>
      </c>
      <c r="E19" s="58">
        <f>SUM(E10:E18)</f>
        <v>11480</v>
      </c>
      <c r="F19" s="58">
        <f>SUM(F10:F18)</f>
        <v>11480</v>
      </c>
      <c r="G19" s="59">
        <f>SUM(G10:G18)</f>
        <v>0</v>
      </c>
      <c r="H19" s="9"/>
      <c r="K19" s="19"/>
    </row>
    <row r="20" spans="1:11" ht="18">
      <c r="A20" s="60"/>
      <c r="B20" s="61" t="s">
        <v>14</v>
      </c>
      <c r="C20" s="62"/>
      <c r="D20" s="63"/>
      <c r="E20" s="64"/>
      <c r="F20" s="64"/>
      <c r="G20" s="47"/>
      <c r="H20" s="9"/>
      <c r="K20" s="19"/>
    </row>
    <row r="21" spans="1:11" ht="18">
      <c r="A21" s="48"/>
      <c r="B21" s="65" t="s">
        <v>29</v>
      </c>
      <c r="C21" s="49"/>
      <c r="D21" s="48"/>
      <c r="E21" s="66">
        <v>7000</v>
      </c>
      <c r="F21" s="66">
        <f>+E21</f>
        <v>7000</v>
      </c>
      <c r="G21" s="47">
        <f aca="true" t="shared" si="2" ref="G21:G30">+E21-F21</f>
        <v>0</v>
      </c>
      <c r="H21" s="9"/>
      <c r="K21" s="19"/>
    </row>
    <row r="22" spans="1:8" ht="18">
      <c r="A22" s="48"/>
      <c r="B22" s="48" t="s">
        <v>35</v>
      </c>
      <c r="C22" s="67"/>
      <c r="D22" s="60"/>
      <c r="E22" s="68">
        <v>1000</v>
      </c>
      <c r="F22" s="66">
        <f aca="true" t="shared" si="3" ref="F22:F30">+E22</f>
        <v>1000</v>
      </c>
      <c r="G22" s="47">
        <f t="shared" si="2"/>
        <v>0</v>
      </c>
      <c r="H22" s="9"/>
    </row>
    <row r="23" spans="1:8" ht="18">
      <c r="A23" s="48"/>
      <c r="B23" s="48" t="s">
        <v>33</v>
      </c>
      <c r="C23" s="67"/>
      <c r="D23" s="60"/>
      <c r="E23" s="66">
        <v>5000</v>
      </c>
      <c r="F23" s="66">
        <f t="shared" si="3"/>
        <v>5000</v>
      </c>
      <c r="G23" s="47">
        <f t="shared" si="2"/>
        <v>0</v>
      </c>
      <c r="H23" s="9"/>
    </row>
    <row r="24" spans="1:8" ht="18">
      <c r="A24" s="48"/>
      <c r="B24" s="48" t="s">
        <v>19</v>
      </c>
      <c r="C24" s="67"/>
      <c r="D24" s="60"/>
      <c r="E24" s="68">
        <v>10000</v>
      </c>
      <c r="F24" s="66">
        <f t="shared" si="3"/>
        <v>10000</v>
      </c>
      <c r="G24" s="47">
        <f t="shared" si="2"/>
        <v>0</v>
      </c>
      <c r="H24" s="9"/>
    </row>
    <row r="25" spans="1:8" ht="17.25">
      <c r="A25" s="48"/>
      <c r="B25" s="48" t="s">
        <v>31</v>
      </c>
      <c r="C25" s="49"/>
      <c r="D25" s="48"/>
      <c r="E25" s="66">
        <v>10000</v>
      </c>
      <c r="F25" s="66">
        <f t="shared" si="3"/>
        <v>10000</v>
      </c>
      <c r="G25" s="47">
        <f t="shared" si="2"/>
        <v>0</v>
      </c>
      <c r="H25" s="9"/>
    </row>
    <row r="26" spans="1:8" s="1" customFormat="1" ht="17.25">
      <c r="A26" s="48"/>
      <c r="B26" s="48" t="s">
        <v>32</v>
      </c>
      <c r="C26" s="49"/>
      <c r="D26" s="48"/>
      <c r="E26" s="66">
        <v>500</v>
      </c>
      <c r="F26" s="66">
        <f t="shared" si="3"/>
        <v>500</v>
      </c>
      <c r="G26" s="47">
        <f t="shared" si="2"/>
        <v>0</v>
      </c>
      <c r="H26" s="9"/>
    </row>
    <row r="27" spans="1:8" ht="17.25">
      <c r="A27" s="48"/>
      <c r="B27" s="48" t="s">
        <v>5</v>
      </c>
      <c r="C27" s="49"/>
      <c r="D27" s="48"/>
      <c r="E27" s="66">
        <f>1400</f>
        <v>1400</v>
      </c>
      <c r="F27" s="66">
        <f>+E27-5.19-4.64-4.53</f>
        <v>1385.6399999999999</v>
      </c>
      <c r="G27" s="47" t="s">
        <v>26</v>
      </c>
      <c r="H27" s="9"/>
    </row>
    <row r="28" spans="1:8" ht="17.25">
      <c r="A28" s="48"/>
      <c r="B28" s="48" t="s">
        <v>34</v>
      </c>
      <c r="C28" s="49"/>
      <c r="D28" s="48"/>
      <c r="E28" s="66">
        <v>1800</v>
      </c>
      <c r="F28" s="66">
        <f t="shared" si="3"/>
        <v>1800</v>
      </c>
      <c r="G28" s="47">
        <f t="shared" si="2"/>
        <v>0</v>
      </c>
      <c r="H28" s="9"/>
    </row>
    <row r="29" spans="1:8" ht="17.25">
      <c r="A29" s="48"/>
      <c r="B29" s="48" t="s">
        <v>30</v>
      </c>
      <c r="C29" s="49"/>
      <c r="D29" s="48"/>
      <c r="E29" s="66">
        <v>2000</v>
      </c>
      <c r="F29" s="66">
        <f t="shared" si="3"/>
        <v>2000</v>
      </c>
      <c r="G29" s="47">
        <f t="shared" si="2"/>
        <v>0</v>
      </c>
      <c r="H29" s="9"/>
    </row>
    <row r="30" spans="1:8" ht="18.75">
      <c r="A30" s="48"/>
      <c r="B30" s="48" t="s">
        <v>3</v>
      </c>
      <c r="C30" s="67"/>
      <c r="D30" s="60"/>
      <c r="E30" s="69">
        <v>1000</v>
      </c>
      <c r="F30" s="69">
        <f t="shared" si="3"/>
        <v>1000</v>
      </c>
      <c r="G30" s="47">
        <f t="shared" si="2"/>
        <v>0</v>
      </c>
      <c r="H30" s="9"/>
    </row>
    <row r="31" spans="1:8" ht="18" thickBot="1">
      <c r="A31" s="54"/>
      <c r="B31" s="55" t="s">
        <v>36</v>
      </c>
      <c r="C31" s="56"/>
      <c r="D31" s="57">
        <f>+E31/70667.56</f>
        <v>0.561785351015374</v>
      </c>
      <c r="E31" s="58">
        <f>SUM(E21:E30)</f>
        <v>39700</v>
      </c>
      <c r="F31" s="58">
        <f>SUM(F21:F30)</f>
        <v>39685.64</v>
      </c>
      <c r="G31" s="59">
        <f>SUM(G21:G30)</f>
        <v>0</v>
      </c>
      <c r="H31" s="9"/>
    </row>
    <row r="32" spans="1:8" ht="17.25">
      <c r="A32" s="70"/>
      <c r="B32" s="71"/>
      <c r="C32" s="72"/>
      <c r="D32" s="73"/>
      <c r="E32" s="74"/>
      <c r="F32" s="74"/>
      <c r="G32" s="47"/>
      <c r="H32" s="9"/>
    </row>
    <row r="33" spans="1:8" ht="17.25">
      <c r="A33" s="48"/>
      <c r="B33" s="48" t="s">
        <v>15</v>
      </c>
      <c r="C33" s="75"/>
      <c r="D33" s="70"/>
      <c r="E33" s="68">
        <f>70667.56-E19-E31</f>
        <v>19487.559999999998</v>
      </c>
      <c r="F33" s="68">
        <f>+E33</f>
        <v>19487.559999999998</v>
      </c>
      <c r="G33" s="47">
        <f>+E33-F33</f>
        <v>0</v>
      </c>
      <c r="H33" s="9"/>
    </row>
    <row r="34" spans="1:8" ht="17.25">
      <c r="A34" s="48"/>
      <c r="B34" s="48"/>
      <c r="C34" s="75"/>
      <c r="D34" s="68"/>
      <c r="E34" s="68"/>
      <c r="F34" s="68"/>
      <c r="G34" s="47">
        <f>1000-1000</f>
        <v>0</v>
      </c>
      <c r="H34" s="9"/>
    </row>
    <row r="35" spans="1:8" ht="18.75">
      <c r="A35" s="48"/>
      <c r="B35" s="48" t="s">
        <v>26</v>
      </c>
      <c r="C35" s="75"/>
      <c r="D35" s="48"/>
      <c r="E35" s="69"/>
      <c r="F35" s="68"/>
      <c r="G35" s="47">
        <f>100-100</f>
        <v>0</v>
      </c>
      <c r="H35" s="9"/>
    </row>
    <row r="36" spans="1:8" ht="18" thickBot="1">
      <c r="A36" s="54"/>
      <c r="B36" s="55" t="s">
        <v>36</v>
      </c>
      <c r="C36" s="56"/>
      <c r="D36" s="57">
        <f>+E36/70667.56</f>
        <v>0.27576387241897127</v>
      </c>
      <c r="E36" s="58">
        <f>SUM(E33:E35)</f>
        <v>19487.559999999998</v>
      </c>
      <c r="F36" s="58">
        <f>SUM(F33:F35)</f>
        <v>19487.559999999998</v>
      </c>
      <c r="G36" s="47">
        <f>+E36-F36</f>
        <v>0</v>
      </c>
      <c r="H36" s="9"/>
    </row>
    <row r="37" spans="1:8" ht="17.25">
      <c r="A37" s="48"/>
      <c r="B37" s="71"/>
      <c r="C37" s="72"/>
      <c r="D37" s="73"/>
      <c r="E37" s="74"/>
      <c r="F37" s="74"/>
      <c r="G37" s="47"/>
      <c r="H37" s="9"/>
    </row>
    <row r="38" spans="1:8" s="1" customFormat="1" ht="12" customHeight="1">
      <c r="A38" s="48"/>
      <c r="B38" s="76"/>
      <c r="C38" s="44"/>
      <c r="D38" s="43"/>
      <c r="E38" s="77"/>
      <c r="F38" s="77"/>
      <c r="G38" s="47"/>
      <c r="H38" s="7"/>
    </row>
    <row r="39" spans="1:8" ht="18" thickBot="1">
      <c r="A39" s="54"/>
      <c r="B39" s="78"/>
      <c r="C39" s="79"/>
      <c r="D39" s="80"/>
      <c r="E39" s="81"/>
      <c r="F39" s="81"/>
      <c r="G39" s="47"/>
      <c r="H39" s="9"/>
    </row>
    <row r="40" spans="1:8" ht="17.25">
      <c r="A40" s="20"/>
      <c r="B40" s="41"/>
      <c r="C40" s="20"/>
      <c r="D40" s="60"/>
      <c r="E40" s="20"/>
      <c r="F40" s="20"/>
      <c r="G40" s="60"/>
      <c r="H40" s="9"/>
    </row>
    <row r="41" spans="1:8" ht="18" thickBot="1">
      <c r="A41" s="82"/>
      <c r="B41" s="48" t="s">
        <v>0</v>
      </c>
      <c r="C41" s="49"/>
      <c r="D41" s="57">
        <f>+E41/70667.56</f>
        <v>1</v>
      </c>
      <c r="E41" s="83">
        <f>+E19+E31+E36</f>
        <v>70667.56</v>
      </c>
      <c r="F41" s="83">
        <f>+F19+F31+F36+F39</f>
        <v>70653.2</v>
      </c>
      <c r="G41" s="59">
        <f>+G19+G31+G36</f>
        <v>0</v>
      </c>
      <c r="H41" s="9"/>
    </row>
    <row r="42" spans="1:8" ht="21">
      <c r="A42" s="20"/>
      <c r="B42" s="20"/>
      <c r="C42" s="22"/>
      <c r="D42" s="22"/>
      <c r="E42" s="84"/>
      <c r="F42" s="85"/>
      <c r="G42" s="20"/>
      <c r="H42" s="9"/>
    </row>
    <row r="43" spans="1:8" ht="21">
      <c r="A43" s="86" t="s">
        <v>9</v>
      </c>
      <c r="B43" s="22"/>
      <c r="C43" s="67"/>
      <c r="D43" s="67"/>
      <c r="E43" s="20"/>
      <c r="F43" s="87"/>
      <c r="G43" s="20"/>
      <c r="H43" s="9"/>
    </row>
    <row r="44" ht="12.75">
      <c r="H44" s="9"/>
    </row>
    <row r="45" ht="12.75">
      <c r="H45" s="9"/>
    </row>
    <row r="46" ht="12.75">
      <c r="H46" s="9"/>
    </row>
    <row r="47" ht="12.75">
      <c r="H47" s="9"/>
    </row>
    <row r="48" ht="12.75">
      <c r="H48" s="9"/>
    </row>
    <row r="49" ht="12.75">
      <c r="H49" s="9"/>
    </row>
    <row r="50" ht="12.75">
      <c r="H50" s="9"/>
    </row>
    <row r="51" ht="12.75">
      <c r="H51" s="9"/>
    </row>
    <row r="52" ht="12.75">
      <c r="H52" s="9"/>
    </row>
    <row r="53" ht="15.75" customHeight="1">
      <c r="H53" s="9"/>
    </row>
    <row r="54" spans="1:8" s="1" customFormat="1" ht="12.75" customHeight="1">
      <c r="A54" s="13"/>
      <c r="B54" s="14"/>
      <c r="C54" s="14"/>
      <c r="D54" s="15"/>
      <c r="E54" s="2"/>
      <c r="F54" s="7"/>
      <c r="G54" s="2"/>
      <c r="H54" s="7"/>
    </row>
    <row r="55" spans="1:8" ht="13.5" customHeight="1">
      <c r="A55" s="14"/>
      <c r="B55" s="16"/>
      <c r="C55" s="89"/>
      <c r="D55" s="90"/>
      <c r="H55" s="9"/>
    </row>
    <row r="56" spans="1:8" ht="15" customHeight="1">
      <c r="A56" s="14"/>
      <c r="B56" s="16"/>
      <c r="C56" s="89"/>
      <c r="D56" s="90"/>
      <c r="E56" s="1"/>
      <c r="F56" s="12"/>
      <c r="G56" s="1"/>
      <c r="H56" s="9"/>
    </row>
    <row r="57" spans="1:8" ht="13.5" customHeight="1">
      <c r="A57" s="14"/>
      <c r="B57" s="16"/>
      <c r="C57" s="89"/>
      <c r="D57" s="90"/>
      <c r="E57" s="5"/>
      <c r="F57" s="7"/>
      <c r="G57" s="10"/>
      <c r="H57" s="9"/>
    </row>
    <row r="58" spans="1:4" ht="12" customHeight="1">
      <c r="A58" s="14"/>
      <c r="B58" s="16"/>
      <c r="C58" s="89"/>
      <c r="D58" s="89"/>
    </row>
    <row r="59" spans="1:7" ht="15">
      <c r="A59" s="14"/>
      <c r="B59" s="16"/>
      <c r="C59" s="89"/>
      <c r="D59" s="90"/>
      <c r="F59" s="11"/>
      <c r="G59" s="6"/>
    </row>
    <row r="60" spans="1:4" ht="15">
      <c r="A60" s="14"/>
      <c r="B60" s="16"/>
      <c r="C60" s="89"/>
      <c r="D60" s="90"/>
    </row>
    <row r="61" spans="1:4" ht="15">
      <c r="A61" s="8"/>
      <c r="B61" s="17"/>
      <c r="C61" s="8"/>
      <c r="D61" s="18"/>
    </row>
    <row r="62" spans="1:4" ht="12.75">
      <c r="A62" s="8"/>
      <c r="B62" s="8"/>
      <c r="C62" s="8"/>
      <c r="D62" s="8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ht="12.75">
      <c r="A72" s="3"/>
    </row>
  </sheetData>
  <sheetProtection/>
  <mergeCells count="13">
    <mergeCell ref="A5:B5"/>
    <mergeCell ref="A7:B7"/>
    <mergeCell ref="D8:F8"/>
    <mergeCell ref="A1:E1"/>
    <mergeCell ref="A2:E2"/>
    <mergeCell ref="A3:E3"/>
    <mergeCell ref="A4:B4"/>
    <mergeCell ref="C60:D60"/>
    <mergeCell ref="C55:D55"/>
    <mergeCell ref="C56:D56"/>
    <mergeCell ref="C57:D57"/>
    <mergeCell ref="C58:D58"/>
    <mergeCell ref="C59:D59"/>
  </mergeCells>
  <printOptions/>
  <pageMargins left="0.75" right="0.5" top="0.5" bottom="0.5" header="0.5" footer="0.5"/>
  <pageSetup cellComments="atEnd" fitToHeight="1" fitToWidth="1" horizontalDpi="600" verticalDpi="600" orientation="portrait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Liz</cp:lastModifiedBy>
  <cp:lastPrinted>2014-07-31T16:51:43Z</cp:lastPrinted>
  <dcterms:created xsi:type="dcterms:W3CDTF">2008-12-29T18:47:14Z</dcterms:created>
  <dcterms:modified xsi:type="dcterms:W3CDTF">2018-11-04T14:58:57Z</dcterms:modified>
  <cp:category/>
  <cp:version/>
  <cp:contentType/>
  <cp:contentStatus/>
</cp:coreProperties>
</file>