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jayhandal/Downloads/"/>
    </mc:Choice>
  </mc:AlternateContent>
  <bookViews>
    <workbookView xWindow="0" yWindow="460" windowWidth="19440" windowHeight="9260"/>
  </bookViews>
  <sheets>
    <sheet name="BA Financial Report FY 2017-18" sheetId="1" r:id="rId1"/>
    <sheet name="NC Contributions 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6" i="1" l="1"/>
  <c r="C2" i="1"/>
  <c r="C3" i="1"/>
  <c r="C37" i="1"/>
  <c r="C56" i="1"/>
  <c r="H13" i="1"/>
  <c r="H12" i="1"/>
  <c r="D86" i="2"/>
  <c r="D58" i="2"/>
  <c r="D15" i="2"/>
  <c r="D75" i="2"/>
  <c r="D71" i="2"/>
  <c r="D70" i="2"/>
  <c r="D56" i="2"/>
  <c r="D55" i="2"/>
  <c r="D53" i="2"/>
  <c r="D44" i="2"/>
  <c r="D39" i="2"/>
  <c r="D27" i="2"/>
  <c r="D99" i="2"/>
  <c r="C5" i="1"/>
  <c r="D3" i="1"/>
  <c r="E99" i="2"/>
  <c r="H51" i="1"/>
  <c r="C34" i="2"/>
  <c r="C99" i="2"/>
  <c r="H32" i="1"/>
  <c r="J3" i="1"/>
  <c r="B99" i="2"/>
</calcChain>
</file>

<file path=xl/sharedStrings.xml><?xml version="1.0" encoding="utf-8"?>
<sst xmlns="http://schemas.openxmlformats.org/spreadsheetml/2006/main" count="278" uniqueCount="185">
  <si>
    <t>Date</t>
  </si>
  <si>
    <t>Amount</t>
  </si>
  <si>
    <t>Purpose</t>
  </si>
  <si>
    <t>Total:</t>
  </si>
  <si>
    <t>Committed Funds NOT PAID</t>
  </si>
  <si>
    <t>Total</t>
  </si>
  <si>
    <t xml:space="preserve">Total </t>
  </si>
  <si>
    <t>Payee/Vendor</t>
  </si>
  <si>
    <t>ARLETA NEIGHBORHOOD COUNCIL</t>
  </si>
  <si>
    <t>ARROYO SECO NC</t>
  </si>
  <si>
    <t>ATWATER VILLAGE</t>
  </si>
  <si>
    <t>BEL AIR-BEVERLY CREST NC</t>
  </si>
  <si>
    <t>BOYLE HEIGHTS NC</t>
  </si>
  <si>
    <t>CANNDU NC</t>
  </si>
  <si>
    <t>CANOGA PARK NC</t>
  </si>
  <si>
    <t>CENTRAL ALAMEDA</t>
  </si>
  <si>
    <t>CENTRAL HOLLYWOOD NC</t>
  </si>
  <si>
    <t>CENTRAL SAN PEDRO N.C.</t>
  </si>
  <si>
    <t>CHATSWORTH NC</t>
  </si>
  <si>
    <t>COASTAL SAN PEDRO NC</t>
  </si>
  <si>
    <t>DEL REY NEIGHBORHOOD COUNCIL</t>
  </si>
  <si>
    <t>DOWNTOWN LOS ANGELES NC</t>
  </si>
  <si>
    <t>EAGLE ROCK NC</t>
  </si>
  <si>
    <t>EAST HOLLYWOOD NC</t>
  </si>
  <si>
    <t>ELYSIAN VALLEY RIVERSIDE NC</t>
  </si>
  <si>
    <t>EMP CONG NORTH NC</t>
  </si>
  <si>
    <t>EMP CONG SOUTH EAST</t>
  </si>
  <si>
    <t>EMP CONG WEST AREA</t>
  </si>
  <si>
    <t>EMPOWERMENT CONGRESS CENTRAL</t>
  </si>
  <si>
    <t>EMPOWERMENT CONGRESS SOUTHWEST</t>
  </si>
  <si>
    <t>ENCINO COMMUNITY COUNCIL</t>
  </si>
  <si>
    <t>FOOTHILL TRAILS DISTRICT</t>
  </si>
  <si>
    <t>GLASSELL PARK NC</t>
  </si>
  <si>
    <t>GRANADA HILLS NORTH N.C.</t>
  </si>
  <si>
    <t>GRANADA HILLS SOUTH NC</t>
  </si>
  <si>
    <t>GREATER CYPRESS PARK NC</t>
  </si>
  <si>
    <t>GREATER ECHO PARK ELYSIAN NC</t>
  </si>
  <si>
    <t>GREATER GRIFFITH PARK NC</t>
  </si>
  <si>
    <t>GREATER TOLUCA LAKE NC</t>
  </si>
  <si>
    <t>GREATER VALLEY GLEN COMM NC</t>
  </si>
  <si>
    <t>GREATER WILSHIRE NC</t>
  </si>
  <si>
    <t>HARBOR CITY NC</t>
  </si>
  <si>
    <t>HARBOR GATEWAY NORTH NC</t>
  </si>
  <si>
    <t>HARBOR GATEWAY SOUTH NC</t>
  </si>
  <si>
    <t>HISTORIC CULTURAL NC</t>
  </si>
  <si>
    <t>HISTORIC HIGHLAND PARK NC</t>
  </si>
  <si>
    <t>HOLLYWOOD HILLS - WEST NC</t>
  </si>
  <si>
    <t>HOLLYWOOD STUDIO DISTRICT NC</t>
  </si>
  <si>
    <t>HOLLYWOOD UNITED NC</t>
  </si>
  <si>
    <t>LA-32 NC</t>
  </si>
  <si>
    <t>LAKE BALBOA NEIGHBORHOOD CNCL</t>
  </si>
  <si>
    <t>LINCOLN HEIGHTS NC</t>
  </si>
  <si>
    <t>MACARTHUR PARK NC</t>
  </si>
  <si>
    <t>MAR VISTA COMMUNITY COUNCIL</t>
  </si>
  <si>
    <t>MID CITY NC</t>
  </si>
  <si>
    <t>MID CITY WEST NC</t>
  </si>
  <si>
    <t>MID-TOWN NORTH HOLLYWOOD NC</t>
  </si>
  <si>
    <t>MISSION HILLS NC</t>
  </si>
  <si>
    <t>NORTH HILLS EAST NC</t>
  </si>
  <si>
    <t>NORTH HILLS WEST NC</t>
  </si>
  <si>
    <t>NORTH HOLLYWOOD NORTH EAST NC</t>
  </si>
  <si>
    <t>NORTH HOLLYWOOD WEST NC</t>
  </si>
  <si>
    <t>NORTHRIDGE EAST NC</t>
  </si>
  <si>
    <t>NORTHRIDGE SOUTH NC</t>
  </si>
  <si>
    <t>NORTHRIDGE WEST NC</t>
  </si>
  <si>
    <t>NORTHWEST SAN PEDRO NC</t>
  </si>
  <si>
    <t>OLYMPIC PARK NC</t>
  </si>
  <si>
    <t>PACOIMA NC</t>
  </si>
  <si>
    <t>PALMS NEIGHBORHOOD COUNCIL</t>
  </si>
  <si>
    <t>PANORAMA CITY NC</t>
  </si>
  <si>
    <t>PICO NC</t>
  </si>
  <si>
    <t>PICO UNION NC</t>
  </si>
  <si>
    <t>PORTER RANCH NC</t>
  </si>
  <si>
    <t>PRK MESA HGHTS COMMUNITY COUNC</t>
  </si>
  <si>
    <t>RAMPART VILLAGE NC</t>
  </si>
  <si>
    <t>RESEDA NC</t>
  </si>
  <si>
    <t>SHERMAN OAKS NC</t>
  </si>
  <si>
    <t>SILVER LAKE NC</t>
  </si>
  <si>
    <t>SOUTH ROBERTSON NC</t>
  </si>
  <si>
    <t>SOUTHEAST/CENTRAL AVENUE NC</t>
  </si>
  <si>
    <t>STUDIO CITY NC</t>
  </si>
  <si>
    <t>SUN VALLEY AREA NC</t>
  </si>
  <si>
    <t>SUNLAND-TUJUNGA NC</t>
  </si>
  <si>
    <t>SYLMAR NEIGHBORHOOD COUNCIL</t>
  </si>
  <si>
    <t>TARZANA NEIGHBORHOOD COUNCIL</t>
  </si>
  <si>
    <t>UNITED NEIGHBORHOODS</t>
  </si>
  <si>
    <t>VALLEY VILLAGE NC</t>
  </si>
  <si>
    <t>VAN NUYS NC</t>
  </si>
  <si>
    <t>VENICE NC</t>
  </si>
  <si>
    <t>VOICES OF 90037</t>
  </si>
  <si>
    <t>WATTS NEIGHBORHOOD COUNCIL</t>
  </si>
  <si>
    <t>WEST ADAMS NEIGHORHD COUNCIL</t>
  </si>
  <si>
    <t>WEST HILLS N.C.</t>
  </si>
  <si>
    <t>WEST LAKE NORTH</t>
  </si>
  <si>
    <t>WEST LAKE SOUTH</t>
  </si>
  <si>
    <t>WEST LOS ANGELES NC</t>
  </si>
  <si>
    <t>WESTCHESTER PLAYA DEL REY NC</t>
  </si>
  <si>
    <t>WESTSIDE N.C.</t>
  </si>
  <si>
    <t>WESTWOOD NC</t>
  </si>
  <si>
    <t>WILMINGTON NC</t>
  </si>
  <si>
    <t>WILSHIRE CENTER-KOREATOWN NC</t>
  </si>
  <si>
    <t>WINNETKA NEIGHBORH00D COUNCIL</t>
  </si>
  <si>
    <t>WOODLAND HLS-WARNER CTR N.C.</t>
  </si>
  <si>
    <t>ZAPATA KING</t>
  </si>
  <si>
    <t>Budget Advocate Fund for FY 2015-16</t>
  </si>
  <si>
    <t xml:space="preserve">Neighborhood Councils Contributions </t>
  </si>
  <si>
    <t>Opening Balance</t>
  </si>
  <si>
    <t>Budget Advocate Fund for FY 2016-17</t>
  </si>
  <si>
    <t>The Mailroom</t>
  </si>
  <si>
    <t>Constant Contact</t>
  </si>
  <si>
    <t>Lloyd Staffing</t>
  </si>
  <si>
    <t>U.S. Bank</t>
  </si>
  <si>
    <t>Budget Advocate Fund for FY 2017-18</t>
  </si>
  <si>
    <t>NC Funds for Budget Advocates FY 2017 - 2018</t>
  </si>
  <si>
    <t>Rollover Funds From FY 2016 - 2017</t>
  </si>
  <si>
    <t>DONE Funds for Budget Advocates FY 2017 - 2018</t>
  </si>
  <si>
    <t>DONE purchase Office Depot 6 easel pads for  Budget Day 6-24-17</t>
  </si>
  <si>
    <t>Andrew Philip Menzes</t>
  </si>
  <si>
    <t>Audio set up service Regional Budget Day 2-25-17</t>
  </si>
  <si>
    <t>Jay Handal</t>
  </si>
  <si>
    <t>Costco</t>
  </si>
  <si>
    <t>Blue tooth speakers Budget Advocate meeting conference calls</t>
  </si>
  <si>
    <t>Pro-rated annual mailbox (#41) rental fee collect BA mail</t>
  </si>
  <si>
    <t>General Services Department</t>
  </si>
  <si>
    <t>15 BA City Hall parking passes at $40.00 each</t>
  </si>
  <si>
    <t>Partial Annual fee  ($584.00) Budget Advocates outreach, data, survey, newsletters</t>
  </si>
  <si>
    <t>City Watch</t>
  </si>
  <si>
    <t>Website maintenance August - September</t>
  </si>
  <si>
    <t>Marketing campaign $1,000.00 per month Oct - June (Oct. payment)</t>
  </si>
  <si>
    <t>Marketing campaign $1,000.00 per month Oct - June (Nov. payment)</t>
  </si>
  <si>
    <t>Marketing campaign $1,000.00 per month Oct - June (Dec. payment)</t>
  </si>
  <si>
    <t>Marketing campaign $1,000.00 per month Oct - June (Jan. payment)</t>
  </si>
  <si>
    <t>Apple One</t>
  </si>
  <si>
    <t>Website maintenance October - November 2017</t>
  </si>
  <si>
    <t xml:space="preserve">Note taker Sheryl Akerbolm June 25, 2017 - November 19, 2017 </t>
  </si>
  <si>
    <t>Website maintenance June  2017</t>
  </si>
  <si>
    <t>Website maintenance December 2017 &amp; January 2018</t>
  </si>
  <si>
    <t>Marketing campaign $1,000.00 per month Oct - June (Feb. payment)</t>
  </si>
  <si>
    <t>Valaida Gory</t>
  </si>
  <si>
    <t>Marketing campaign $1,000.00 per month Oct - June (Mar. payment)</t>
  </si>
  <si>
    <t>Website maintenance February 2018</t>
  </si>
  <si>
    <t>Marketing campaign $1,000.00 per month Oct - June (Apr. payment)</t>
  </si>
  <si>
    <t>30 additional  bound white paper books for City departments, Budget &amp; Finance Com.</t>
  </si>
  <si>
    <t>Office Depot</t>
  </si>
  <si>
    <t>Budget Advocate Fund for FY 2018-19</t>
  </si>
  <si>
    <t>*Comments:</t>
  </si>
  <si>
    <t>Snafflz</t>
  </si>
  <si>
    <t>*Snafflz subscription subtracted from budgeted amount for Budget Day</t>
  </si>
  <si>
    <t>Olympus digital voice recorder WS-853 to post recordings of meetings on BA website</t>
  </si>
  <si>
    <t>*Caterer "In Good Taste West" breakfast, box lunches to be paid on Budget Day</t>
  </si>
  <si>
    <r>
      <rPr>
        <b/>
        <i/>
        <sz val="11"/>
        <rFont val="Arial Black"/>
        <family val="2"/>
      </rPr>
      <t xml:space="preserve">          </t>
    </r>
    <r>
      <rPr>
        <b/>
        <sz val="11"/>
        <rFont val="Arial Black"/>
        <family val="2"/>
      </rPr>
      <t xml:space="preserve">     Available Balance as of 6-30-18</t>
    </r>
  </si>
  <si>
    <t xml:space="preserve">               Available Balance as of 6-30-18</t>
  </si>
  <si>
    <t>Note Takers Budget Day 2017</t>
  </si>
  <si>
    <t xml:space="preserve">Note taker Sheryl Akerbolm September 16, 2017 - October 7, 2017 </t>
  </si>
  <si>
    <t>Website maintenance July  2017</t>
  </si>
  <si>
    <t xml:space="preserve">Note taker Sheryl Akerbolm February 18, 2018 - March 18, 2018 </t>
  </si>
  <si>
    <t>*ITA for Budget Day Channel 35 service</t>
  </si>
  <si>
    <t xml:space="preserve"> </t>
  </si>
  <si>
    <t>*Phantom Lithography - Printing brochures, flyers, et. al. for Budget Day</t>
  </si>
  <si>
    <t>Seven note takers for Budget Day</t>
  </si>
  <si>
    <t>NC Contributions for FY 2017 - 2018</t>
  </si>
  <si>
    <t>Brigette Kidd</t>
  </si>
  <si>
    <t>Joh Liberman</t>
  </si>
  <si>
    <t>Lynda Valencia</t>
  </si>
  <si>
    <t>Budget Advocate Business Cards Invoice 9-29-16</t>
  </si>
  <si>
    <t>Subway</t>
  </si>
  <si>
    <t>Refreshments Regional Budget Day 1-20-18</t>
  </si>
  <si>
    <t>Dunkin' Donunts</t>
  </si>
  <si>
    <t>Reimburse out of pocket purchases Regional Budget Day 2-25-17</t>
  </si>
  <si>
    <t>Reimburse out of pocket purchases for BA Retreat 7-15-17</t>
  </si>
  <si>
    <t>Reimburse out of pocket purchases for Refreshments Regional Budget Day 1-20-18</t>
  </si>
  <si>
    <t>Danielle Sandavol</t>
  </si>
  <si>
    <t>Note taker Sheryl Akerblom 6/18/17</t>
  </si>
  <si>
    <t xml:space="preserve">Note taker Sheryl Akerlolm  12/10/17, 12/17/17, 1/21/18, 2/11/18 &amp; 2/18/18 </t>
  </si>
  <si>
    <t xml:space="preserve">Reimburse for 100 bound white paper books for Councilmembers, neighorhood councils </t>
  </si>
  <si>
    <t>Budget Advocate Business Cards Invoice 4-13-18</t>
  </si>
  <si>
    <t>Marketing campaign $1,000.00 per month Oct - June (May payment)</t>
  </si>
  <si>
    <t>Website maintenance March - April</t>
  </si>
  <si>
    <t xml:space="preserve">Reimburse for 25 bound white paper books for Councilmembers, neighorhood councils </t>
  </si>
  <si>
    <t>Website maintenance May - June</t>
  </si>
  <si>
    <t xml:space="preserve">Bank fees - DONE late payment card balances 4/23/17, 11/21/17, 12/21/17 &amp; 1/22/18  </t>
  </si>
  <si>
    <t>60 Day Subscription to SNAFFLZ guest management website for Budget Day 6-23-18</t>
  </si>
  <si>
    <t xml:space="preserve">Annual website hosting ($180.00),36 BA e-mail addresses ($360.00), maint ($100) </t>
  </si>
  <si>
    <t xml:space="preserve">  </t>
  </si>
  <si>
    <t>Budget Day 6-23-18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</si>
</sst>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#,##0.00;\(#,##0.00\);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name val="Berlin Sans FB Demi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1"/>
      <name val="Arial Black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CCCCC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44" fontId="10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</cellStyleXfs>
  <cellXfs count="183">
    <xf numFmtId="0" fontId="0" fillId="0" borderId="0" xfId="0"/>
    <xf numFmtId="0" fontId="3" fillId="0" borderId="1" xfId="0" applyFont="1" applyFill="1" applyBorder="1" applyAlignment="1">
      <alignment horizontal="left"/>
    </xf>
    <xf numFmtId="0" fontId="0" fillId="0" borderId="7" xfId="0" applyBorder="1"/>
    <xf numFmtId="44" fontId="7" fillId="0" borderId="3" xfId="1" applyFont="1" applyBorder="1"/>
    <xf numFmtId="44" fontId="7" fillId="0" borderId="2" xfId="1" applyFont="1" applyBorder="1"/>
    <xf numFmtId="44" fontId="8" fillId="0" borderId="7" xfId="0" applyNumberFormat="1" applyFont="1" applyBorder="1"/>
    <xf numFmtId="0" fontId="3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15" xfId="0" applyBorder="1"/>
    <xf numFmtId="0" fontId="2" fillId="0" borderId="17" xfId="0" applyFont="1" applyFill="1" applyBorder="1" applyAlignment="1">
      <alignment horizontal="left"/>
    </xf>
    <xf numFmtId="0" fontId="0" fillId="0" borderId="16" xfId="0" applyBorder="1"/>
    <xf numFmtId="0" fontId="2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Border="1" applyAlignment="1"/>
    <xf numFmtId="0" fontId="6" fillId="0" borderId="21" xfId="0" applyFont="1" applyBorder="1" applyAlignment="1"/>
    <xf numFmtId="9" fontId="7" fillId="0" borderId="22" xfId="2" applyFont="1" applyBorder="1"/>
    <xf numFmtId="44" fontId="6" fillId="0" borderId="19" xfId="1" applyFont="1" applyBorder="1"/>
    <xf numFmtId="0" fontId="4" fillId="0" borderId="0" xfId="3" applyFont="1" applyAlignment="1"/>
    <xf numFmtId="0" fontId="3" fillId="0" borderId="16" xfId="3" applyFont="1" applyBorder="1" applyAlignment="1">
      <alignment horizontal="center"/>
    </xf>
    <xf numFmtId="0" fontId="0" fillId="0" borderId="23" xfId="0" applyBorder="1"/>
    <xf numFmtId="0" fontId="0" fillId="0" borderId="14" xfId="0" applyBorder="1"/>
    <xf numFmtId="44" fontId="3" fillId="0" borderId="25" xfId="1" applyFont="1" applyBorder="1" applyAlignment="1">
      <alignment horizontal="center"/>
    </xf>
    <xf numFmtId="0" fontId="4" fillId="0" borderId="0" xfId="3" applyFont="1" applyBorder="1" applyAlignment="1"/>
    <xf numFmtId="0" fontId="3" fillId="0" borderId="25" xfId="3" applyFont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11" fillId="0" borderId="0" xfId="4" applyFont="1" applyFill="1" applyBorder="1" applyAlignment="1">
      <alignment horizontal="left" wrapText="1" readingOrder="1"/>
    </xf>
    <xf numFmtId="0" fontId="5" fillId="0" borderId="27" xfId="4" applyFont="1" applyBorder="1" applyAlignment="1">
      <alignment horizontal="left" wrapText="1" readingOrder="1"/>
    </xf>
    <xf numFmtId="165" fontId="5" fillId="0" borderId="27" xfId="4" applyNumberFormat="1" applyFont="1" applyFill="1" applyBorder="1" applyAlignment="1">
      <alignment wrapText="1"/>
    </xf>
    <xf numFmtId="165" fontId="5" fillId="2" borderId="27" xfId="4" applyNumberFormat="1" applyFont="1" applyFill="1" applyBorder="1" applyAlignment="1">
      <alignment wrapText="1"/>
    </xf>
    <xf numFmtId="8" fontId="7" fillId="0" borderId="27" xfId="1" applyNumberFormat="1" applyFont="1" applyBorder="1" applyAlignment="1">
      <alignment horizontal="center"/>
    </xf>
    <xf numFmtId="0" fontId="5" fillId="0" borderId="30" xfId="4" applyFont="1" applyBorder="1" applyAlignment="1">
      <alignment horizontal="left" wrapText="1" readingOrder="1"/>
    </xf>
    <xf numFmtId="0" fontId="0" fillId="0" borderId="8" xfId="0" applyFill="1" applyBorder="1" applyAlignment="1" applyProtection="1">
      <alignment horizontal="left"/>
      <protection locked="0"/>
    </xf>
    <xf numFmtId="0" fontId="5" fillId="0" borderId="30" xfId="4" applyFont="1" applyFill="1" applyBorder="1" applyAlignment="1">
      <alignment horizontal="left" wrapText="1" readingOrder="1"/>
    </xf>
    <xf numFmtId="0" fontId="0" fillId="0" borderId="8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6" xfId="0" applyBorder="1"/>
    <xf numFmtId="14" fontId="0" fillId="0" borderId="27" xfId="0" applyNumberFormat="1" applyBorder="1"/>
    <xf numFmtId="0" fontId="9" fillId="0" borderId="29" xfId="0" applyFont="1" applyBorder="1"/>
    <xf numFmtId="0" fontId="2" fillId="0" borderId="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0" fillId="0" borderId="3" xfId="0" applyBorder="1"/>
    <xf numFmtId="0" fontId="3" fillId="0" borderId="27" xfId="0" applyFont="1" applyFill="1" applyBorder="1" applyAlignment="1">
      <alignment horizontal="center"/>
    </xf>
    <xf numFmtId="14" fontId="0" fillId="0" borderId="28" xfId="0" applyNumberFormat="1" applyBorder="1"/>
    <xf numFmtId="0" fontId="0" fillId="0" borderId="28" xfId="0" applyBorder="1"/>
    <xf numFmtId="8" fontId="0" fillId="0" borderId="28" xfId="0" applyNumberFormat="1" applyBorder="1"/>
    <xf numFmtId="0" fontId="0" fillId="0" borderId="34" xfId="0" applyFill="1" applyBorder="1" applyAlignment="1"/>
    <xf numFmtId="0" fontId="3" fillId="0" borderId="33" xfId="0" applyFont="1" applyFill="1" applyBorder="1" applyAlignment="1">
      <alignment horizontal="left"/>
    </xf>
    <xf numFmtId="0" fontId="0" fillId="0" borderId="26" xfId="0" applyBorder="1"/>
    <xf numFmtId="0" fontId="0" fillId="0" borderId="27" xfId="0" applyBorder="1"/>
    <xf numFmtId="44" fontId="0" fillId="0" borderId="28" xfId="1" applyFont="1" applyBorder="1"/>
    <xf numFmtId="0" fontId="5" fillId="0" borderId="32" xfId="4" applyFont="1" applyBorder="1" applyAlignment="1">
      <alignment horizontal="left" wrapText="1" readingOrder="1"/>
    </xf>
    <xf numFmtId="0" fontId="5" fillId="0" borderId="35" xfId="4" applyFont="1" applyBorder="1" applyAlignment="1">
      <alignment horizontal="left" wrapText="1" readingOrder="1"/>
    </xf>
    <xf numFmtId="0" fontId="0" fillId="0" borderId="30" xfId="0" applyBorder="1"/>
    <xf numFmtId="0" fontId="0" fillId="0" borderId="27" xfId="0" applyFill="1" applyBorder="1" applyAlignment="1" applyProtection="1">
      <alignment horizontal="left"/>
      <protection locked="0"/>
    </xf>
    <xf numFmtId="0" fontId="4" fillId="0" borderId="0" xfId="3" applyFont="1" applyFill="1" applyBorder="1" applyAlignment="1"/>
    <xf numFmtId="0" fontId="4" fillId="0" borderId="36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0" fontId="0" fillId="0" borderId="34" xfId="0" applyBorder="1"/>
    <xf numFmtId="0" fontId="0" fillId="0" borderId="36" xfId="0" applyBorder="1"/>
    <xf numFmtId="44" fontId="0" fillId="0" borderId="11" xfId="1" applyFont="1" applyBorder="1"/>
    <xf numFmtId="44" fontId="0" fillId="0" borderId="34" xfId="1" applyFont="1" applyBorder="1"/>
    <xf numFmtId="44" fontId="0" fillId="0" borderId="36" xfId="1" applyFont="1" applyBorder="1"/>
    <xf numFmtId="44" fontId="8" fillId="0" borderId="24" xfId="0" applyNumberFormat="1" applyFont="1" applyBorder="1"/>
    <xf numFmtId="0" fontId="3" fillId="0" borderId="23" xfId="0" applyFont="1" applyFill="1" applyBorder="1" applyAlignment="1">
      <alignment horizontal="center"/>
    </xf>
    <xf numFmtId="0" fontId="0" fillId="0" borderId="24" xfId="0" applyBorder="1"/>
    <xf numFmtId="0" fontId="0" fillId="0" borderId="24" xfId="0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protection locked="0"/>
    </xf>
    <xf numFmtId="14" fontId="0" fillId="0" borderId="12" xfId="0" applyNumberFormat="1" applyBorder="1"/>
    <xf numFmtId="0" fontId="3" fillId="0" borderId="13" xfId="0" applyFont="1" applyFill="1" applyBorder="1" applyAlignment="1">
      <alignment horizontal="left"/>
    </xf>
    <xf numFmtId="0" fontId="0" fillId="0" borderId="38" xfId="0" applyFill="1" applyBorder="1" applyAlignment="1"/>
    <xf numFmtId="14" fontId="0" fillId="0" borderId="13" xfId="0" applyNumberFormat="1" applyBorder="1"/>
    <xf numFmtId="0" fontId="0" fillId="0" borderId="39" xfId="0" applyFill="1" applyBorder="1" applyAlignment="1"/>
    <xf numFmtId="0" fontId="0" fillId="0" borderId="37" xfId="0" applyBorder="1"/>
    <xf numFmtId="0" fontId="0" fillId="0" borderId="9" xfId="0" applyBorder="1"/>
    <xf numFmtId="0" fontId="0" fillId="0" borderId="5" xfId="0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40" xfId="0" applyBorder="1"/>
    <xf numFmtId="0" fontId="0" fillId="0" borderId="12" xfId="0" applyFill="1" applyBorder="1" applyAlignment="1" applyProtection="1">
      <alignment horizontal="left"/>
      <protection locked="0"/>
    </xf>
    <xf numFmtId="0" fontId="2" fillId="0" borderId="42" xfId="0" applyFont="1" applyFill="1" applyBorder="1" applyAlignment="1">
      <alignment horizontal="left"/>
    </xf>
    <xf numFmtId="0" fontId="6" fillId="0" borderId="44" xfId="0" applyFont="1" applyBorder="1" applyAlignment="1"/>
    <xf numFmtId="0" fontId="9" fillId="0" borderId="45" xfId="0" applyFont="1" applyBorder="1"/>
    <xf numFmtId="0" fontId="0" fillId="0" borderId="43" xfId="0" applyBorder="1"/>
    <xf numFmtId="0" fontId="3" fillId="0" borderId="41" xfId="0" applyFont="1" applyFill="1" applyBorder="1" applyAlignment="1">
      <alignment horizontal="left"/>
    </xf>
    <xf numFmtId="0" fontId="0" fillId="0" borderId="46" xfId="0" applyBorder="1"/>
    <xf numFmtId="0" fontId="3" fillId="0" borderId="47" xfId="0" applyFont="1" applyFill="1" applyBorder="1" applyAlignment="1">
      <alignment horizontal="left"/>
    </xf>
    <xf numFmtId="0" fontId="0" fillId="0" borderId="4" xfId="0" applyBorder="1"/>
    <xf numFmtId="0" fontId="3" fillId="0" borderId="48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left"/>
      <protection locked="0"/>
    </xf>
    <xf numFmtId="166" fontId="5" fillId="0" borderId="27" xfId="6" applyNumberFormat="1" applyFont="1" applyFill="1" applyBorder="1" applyAlignment="1">
      <alignment horizontal="right" wrapText="1"/>
    </xf>
    <xf numFmtId="44" fontId="0" fillId="0" borderId="0" xfId="1" applyFont="1" applyBorder="1"/>
    <xf numFmtId="0" fontId="0" fillId="0" borderId="49" xfId="0" applyBorder="1"/>
    <xf numFmtId="8" fontId="0" fillId="0" borderId="0" xfId="0" applyNumberFormat="1"/>
    <xf numFmtId="8" fontId="0" fillId="0" borderId="0" xfId="0" applyNumberFormat="1" applyFill="1" applyBorder="1" applyAlignment="1" applyProtection="1">
      <protection locked="0"/>
    </xf>
    <xf numFmtId="0" fontId="0" fillId="0" borderId="41" xfId="0" applyBorder="1" applyAlignment="1">
      <alignment horizontal="left"/>
    </xf>
    <xf numFmtId="0" fontId="0" fillId="0" borderId="13" xfId="0" applyBorder="1"/>
    <xf numFmtId="0" fontId="0" fillId="0" borderId="38" xfId="0" applyBorder="1"/>
    <xf numFmtId="0" fontId="0" fillId="0" borderId="27" xfId="0" applyBorder="1" applyAlignment="1">
      <alignment horizontal="left"/>
    </xf>
    <xf numFmtId="44" fontId="0" fillId="0" borderId="27" xfId="1" applyFont="1" applyBorder="1"/>
    <xf numFmtId="0" fontId="0" fillId="0" borderId="27" xfId="0" applyFont="1" applyBorder="1"/>
    <xf numFmtId="0" fontId="0" fillId="0" borderId="27" xfId="0" applyBorder="1" applyAlignment="1">
      <alignment vertical="center"/>
    </xf>
    <xf numFmtId="0" fontId="13" fillId="0" borderId="30" xfId="4" applyFont="1" applyFill="1" applyBorder="1" applyAlignment="1">
      <alignment horizontal="left" vertical="center" wrapText="1"/>
    </xf>
    <xf numFmtId="44" fontId="0" fillId="0" borderId="50" xfId="1" applyFont="1" applyBorder="1"/>
    <xf numFmtId="44" fontId="0" fillId="0" borderId="51" xfId="1" applyFont="1" applyBorder="1"/>
    <xf numFmtId="0" fontId="3" fillId="0" borderId="18" xfId="3" applyFont="1" applyBorder="1" applyAlignment="1">
      <alignment horizontal="center" wrapText="1"/>
    </xf>
    <xf numFmtId="0" fontId="14" fillId="0" borderId="0" xfId="0" applyFont="1"/>
    <xf numFmtId="44" fontId="0" fillId="0" borderId="0" xfId="1" applyFont="1"/>
    <xf numFmtId="0" fontId="3" fillId="0" borderId="16" xfId="3" applyFont="1" applyBorder="1" applyAlignment="1">
      <alignment horizontal="center" wrapText="1"/>
    </xf>
    <xf numFmtId="9" fontId="7" fillId="0" borderId="48" xfId="2" applyFont="1" applyBorder="1"/>
    <xf numFmtId="0" fontId="0" fillId="0" borderId="52" xfId="0" applyBorder="1"/>
    <xf numFmtId="0" fontId="0" fillId="0" borderId="53" xfId="0" applyBorder="1"/>
    <xf numFmtId="0" fontId="0" fillId="0" borderId="29" xfId="0" applyBorder="1"/>
    <xf numFmtId="0" fontId="0" fillId="0" borderId="54" xfId="0" applyBorder="1"/>
    <xf numFmtId="0" fontId="0" fillId="0" borderId="51" xfId="0" applyBorder="1"/>
    <xf numFmtId="0" fontId="0" fillId="0" borderId="55" xfId="0" applyBorder="1"/>
    <xf numFmtId="44" fontId="0" fillId="0" borderId="0" xfId="0" applyNumberFormat="1"/>
    <xf numFmtId="0" fontId="0" fillId="0" borderId="0" xfId="0" applyFill="1" applyBorder="1"/>
    <xf numFmtId="14" fontId="16" fillId="3" borderId="27" xfId="6" applyNumberFormat="1" applyFont="1" applyFill="1" applyBorder="1" applyAlignment="1">
      <alignment horizontal="right" wrapText="1"/>
    </xf>
    <xf numFmtId="49" fontId="16" fillId="3" borderId="27" xfId="6" applyNumberFormat="1" applyFont="1" applyFill="1" applyBorder="1" applyAlignment="1">
      <alignment wrapText="1"/>
    </xf>
    <xf numFmtId="14" fontId="17" fillId="0" borderId="27" xfId="0" applyNumberFormat="1" applyFont="1" applyBorder="1"/>
    <xf numFmtId="14" fontId="17" fillId="0" borderId="26" xfId="0" applyNumberFormat="1" applyFont="1" applyBorder="1"/>
    <xf numFmtId="166" fontId="16" fillId="3" borderId="0" xfId="6" applyNumberFormat="1" applyFont="1" applyFill="1" applyBorder="1" applyAlignment="1">
      <alignment horizontal="right" wrapText="1"/>
    </xf>
    <xf numFmtId="164" fontId="17" fillId="0" borderId="27" xfId="1" applyNumberFormat="1" applyFont="1" applyFill="1" applyBorder="1" applyAlignment="1" applyProtection="1">
      <protection locked="0"/>
    </xf>
    <xf numFmtId="164" fontId="16" fillId="3" borderId="27" xfId="6" applyNumberFormat="1" applyFont="1" applyFill="1" applyBorder="1" applyAlignment="1">
      <alignment horizontal="right" wrapText="1"/>
    </xf>
    <xf numFmtId="164" fontId="16" fillId="3" borderId="27" xfId="1" applyNumberFormat="1" applyFont="1" applyFill="1" applyBorder="1" applyAlignment="1">
      <alignment horizontal="right" wrapText="1"/>
    </xf>
    <xf numFmtId="164" fontId="17" fillId="0" borderId="27" xfId="1" applyNumberFormat="1" applyFont="1" applyBorder="1"/>
    <xf numFmtId="164" fontId="0" fillId="0" borderId="27" xfId="0" applyNumberFormat="1" applyFill="1" applyBorder="1" applyAlignment="1" applyProtection="1">
      <protection locked="0"/>
    </xf>
    <xf numFmtId="164" fontId="3" fillId="0" borderId="13" xfId="0" applyNumberFormat="1" applyFont="1" applyFill="1" applyBorder="1" applyAlignment="1"/>
    <xf numFmtId="164" fontId="0" fillId="0" borderId="27" xfId="1" applyNumberFormat="1" applyFont="1" applyFill="1" applyBorder="1" applyAlignment="1" applyProtection="1">
      <protection locked="0"/>
    </xf>
    <xf numFmtId="164" fontId="0" fillId="0" borderId="26" xfId="1" applyNumberFormat="1" applyFont="1" applyFill="1" applyBorder="1" applyAlignment="1" applyProtection="1">
      <protection locked="0"/>
    </xf>
    <xf numFmtId="164" fontId="5" fillId="0" borderId="27" xfId="1" applyNumberFormat="1" applyFont="1" applyFill="1" applyBorder="1" applyAlignment="1">
      <alignment horizontal="right" wrapText="1"/>
    </xf>
    <xf numFmtId="164" fontId="0" fillId="0" borderId="54" xfId="0" applyNumberFormat="1" applyBorder="1"/>
    <xf numFmtId="164" fontId="0" fillId="0" borderId="51" xfId="0" applyNumberFormat="1" applyBorder="1"/>
    <xf numFmtId="164" fontId="0" fillId="0" borderId="26" xfId="0" applyNumberFormat="1" applyBorder="1"/>
    <xf numFmtId="164" fontId="0" fillId="0" borderId="12" xfId="0" applyNumberFormat="1" applyFill="1" applyBorder="1" applyAlignment="1" applyProtection="1">
      <protection locked="0"/>
    </xf>
    <xf numFmtId="164" fontId="0" fillId="0" borderId="13" xfId="0" applyNumberFormat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164" fontId="0" fillId="0" borderId="27" xfId="0" applyNumberFormat="1" applyBorder="1"/>
    <xf numFmtId="164" fontId="0" fillId="0" borderId="13" xfId="0" applyNumberFormat="1" applyFill="1" applyBorder="1" applyAlignment="1" applyProtection="1">
      <protection locked="0"/>
    </xf>
    <xf numFmtId="164" fontId="0" fillId="0" borderId="27" xfId="1" applyNumberFormat="1" applyFont="1" applyBorder="1"/>
    <xf numFmtId="166" fontId="15" fillId="0" borderId="0" xfId="6" applyNumberFormat="1" applyFont="1" applyFill="1" applyBorder="1" applyAlignment="1">
      <alignment horizontal="right" wrapText="1"/>
    </xf>
    <xf numFmtId="166" fontId="15" fillId="4" borderId="0" xfId="6" applyNumberFormat="1" applyFont="1" applyFill="1" applyBorder="1" applyAlignment="1">
      <alignment horizontal="right" wrapText="1"/>
    </xf>
    <xf numFmtId="166" fontId="16" fillId="4" borderId="0" xfId="6" applyNumberFormat="1" applyFont="1" applyFill="1" applyBorder="1" applyAlignment="1">
      <alignment horizontal="right" wrapText="1"/>
    </xf>
    <xf numFmtId="0" fontId="0" fillId="0" borderId="30" xfId="0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164" fontId="3" fillId="0" borderId="51" xfId="0" applyNumberFormat="1" applyFont="1" applyFill="1" applyBorder="1" applyAlignment="1"/>
    <xf numFmtId="0" fontId="0" fillId="0" borderId="51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/>
    <xf numFmtId="8" fontId="3" fillId="0" borderId="0" xfId="0" applyNumberFormat="1" applyFont="1" applyFill="1" applyBorder="1" applyAlignment="1"/>
    <xf numFmtId="0" fontId="0" fillId="0" borderId="0" xfId="0" applyFill="1" applyBorder="1" applyAlignment="1"/>
    <xf numFmtId="8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 applyAlignment="1" applyProtection="1">
      <alignment horizontal="left"/>
      <protection locked="0"/>
    </xf>
    <xf numFmtId="0" fontId="14" fillId="0" borderId="0" xfId="0" applyFont="1" applyBorder="1"/>
    <xf numFmtId="44" fontId="0" fillId="0" borderId="0" xfId="0" applyNumberFormat="1" applyBorder="1"/>
    <xf numFmtId="0" fontId="4" fillId="0" borderId="0" xfId="0" applyFont="1" applyFill="1" applyBorder="1" applyAlignment="1" applyProtection="1">
      <protection locked="0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vertical="center"/>
    </xf>
    <xf numFmtId="8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3" fillId="0" borderId="0" xfId="4" applyFont="1" applyFill="1" applyBorder="1" applyAlignment="1">
      <alignment horizontal="left" vertical="center" wrapText="1"/>
    </xf>
    <xf numFmtId="165" fontId="13" fillId="0" borderId="0" xfId="4" applyNumberFormat="1" applyFont="1" applyFill="1" applyBorder="1" applyAlignment="1">
      <alignment vertical="center" wrapText="1"/>
    </xf>
    <xf numFmtId="0" fontId="6" fillId="0" borderId="31" xfId="0" applyFont="1" applyBorder="1" applyAlignment="1"/>
    <xf numFmtId="0" fontId="6" fillId="0" borderId="6" xfId="0" applyFont="1" applyBorder="1" applyAlignment="1"/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3" xfId="0" applyFont="1" applyBorder="1" applyAlignment="1"/>
    <xf numFmtId="0" fontId="6" fillId="0" borderId="4" xfId="0" applyFont="1" applyBorder="1" applyAlignment="1"/>
    <xf numFmtId="0" fontId="6" fillId="0" borderId="24" xfId="0" applyFont="1" applyBorder="1" applyAlignment="1">
      <alignment horizontal="left"/>
    </xf>
    <xf numFmtId="0" fontId="6" fillId="0" borderId="3" xfId="0" applyFont="1" applyBorder="1" applyAlignment="1"/>
    <xf numFmtId="164" fontId="6" fillId="0" borderId="8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</cellXfs>
  <cellStyles count="9">
    <cellStyle name="Currency" xfId="1" builtinId="4"/>
    <cellStyle name="Currency 2" xfId="5"/>
    <cellStyle name="Normal" xfId="0" builtinId="0"/>
    <cellStyle name="Normal 2" xfId="3"/>
    <cellStyle name="Normal 2 2" xfId="6"/>
    <cellStyle name="Normal 3" xfId="4"/>
    <cellStyle name="Normal 3 2" xfId="7"/>
    <cellStyle name="Normal 4" xfId="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98"/>
  <sheetViews>
    <sheetView tabSelected="1" topLeftCell="A7" zoomScale="115" zoomScaleNormal="115" zoomScalePageLayoutView="115" workbookViewId="0">
      <selection activeCell="D25" sqref="D25"/>
    </sheetView>
  </sheetViews>
  <sheetFormatPr baseColWidth="10" defaultColWidth="8.83203125" defaultRowHeight="15" x14ac:dyDescent="0.2"/>
  <cols>
    <col min="1" max="1" width="28.1640625" customWidth="1"/>
    <col min="2" max="2" width="19" customWidth="1"/>
    <col min="3" max="3" width="16" customWidth="1"/>
    <col min="4" max="4" width="77.83203125" customWidth="1"/>
    <col min="5" max="5" width="0.33203125" customWidth="1"/>
    <col min="6" max="6" width="26.6640625" customWidth="1"/>
    <col min="7" max="7" width="11.5" customWidth="1"/>
    <col min="8" max="8" width="16.6640625" customWidth="1"/>
    <col min="9" max="9" width="0.1640625" customWidth="1"/>
    <col min="10" max="10" width="72.6640625" customWidth="1"/>
  </cols>
  <sheetData>
    <row r="1" spans="1:10" ht="16" thickBot="1" x14ac:dyDescent="0.25">
      <c r="A1" s="85" t="s">
        <v>113</v>
      </c>
      <c r="B1" s="13"/>
      <c r="C1" s="2"/>
      <c r="D1" s="7"/>
      <c r="E1" s="23"/>
      <c r="F1" s="12" t="s">
        <v>115</v>
      </c>
      <c r="G1" s="13"/>
      <c r="H1" s="2"/>
    </row>
    <row r="2" spans="1:10" ht="18" thickTop="1" x14ac:dyDescent="0.25">
      <c r="A2" s="177" t="s">
        <v>114</v>
      </c>
      <c r="B2" s="178"/>
      <c r="C2" s="4">
        <f>16700</f>
        <v>16700</v>
      </c>
      <c r="D2" s="175" t="s">
        <v>150</v>
      </c>
      <c r="E2" s="179"/>
      <c r="F2" s="180"/>
      <c r="G2" s="178"/>
      <c r="H2" s="4"/>
      <c r="I2" s="175" t="s">
        <v>151</v>
      </c>
      <c r="J2" s="176"/>
    </row>
    <row r="3" spans="1:10" ht="18" thickBot="1" x14ac:dyDescent="0.3">
      <c r="A3" s="177" t="s">
        <v>160</v>
      </c>
      <c r="B3" s="178"/>
      <c r="C3" s="3">
        <f>38950+16575</f>
        <v>55525</v>
      </c>
      <c r="D3" s="181">
        <f>+C5-C37-C56</f>
        <v>58869.07</v>
      </c>
      <c r="E3" s="182"/>
      <c r="F3" s="17" t="s">
        <v>106</v>
      </c>
      <c r="G3" s="18"/>
      <c r="H3" s="20">
        <v>10000</v>
      </c>
      <c r="I3" s="28"/>
      <c r="J3" s="34">
        <f>+H3-H32-H51</f>
        <v>-477.92000000000189</v>
      </c>
    </row>
    <row r="4" spans="1:10" ht="18.5" customHeight="1" thickTop="1" thickBot="1" x14ac:dyDescent="0.3">
      <c r="A4" s="173"/>
      <c r="B4" s="174"/>
      <c r="C4" s="3"/>
      <c r="D4" s="114"/>
      <c r="F4" s="17"/>
      <c r="G4" s="18"/>
      <c r="H4" s="20"/>
      <c r="I4" s="19"/>
      <c r="J4" s="5"/>
    </row>
    <row r="5" spans="1:10" ht="19" thickTop="1" thickBot="1" x14ac:dyDescent="0.3">
      <c r="A5" s="86" t="s">
        <v>6</v>
      </c>
      <c r="B5" s="18"/>
      <c r="C5" s="20">
        <f>+C2+C3+C4</f>
        <v>72225</v>
      </c>
      <c r="D5" s="114"/>
      <c r="E5" s="69"/>
      <c r="F5" s="17"/>
      <c r="G5" s="18"/>
      <c r="H5" s="20"/>
      <c r="I5" s="19"/>
      <c r="J5" s="5"/>
    </row>
    <row r="6" spans="1:10" ht="17" thickTop="1" thickBot="1" x14ac:dyDescent="0.25">
      <c r="A6" s="87" t="s">
        <v>7</v>
      </c>
      <c r="B6" s="14" t="s">
        <v>0</v>
      </c>
      <c r="C6" s="15" t="s">
        <v>1</v>
      </c>
      <c r="D6" s="16" t="s">
        <v>2</v>
      </c>
      <c r="E6" s="70"/>
      <c r="F6" s="43" t="s">
        <v>7</v>
      </c>
      <c r="G6" s="44" t="s">
        <v>0</v>
      </c>
      <c r="H6" s="45" t="s">
        <v>1</v>
      </c>
      <c r="I6" s="46"/>
      <c r="J6" s="47" t="s">
        <v>2</v>
      </c>
    </row>
    <row r="7" spans="1:10" ht="16" thickTop="1" x14ac:dyDescent="0.2">
      <c r="A7" s="58" t="s">
        <v>110</v>
      </c>
      <c r="B7" s="48">
        <v>42929</v>
      </c>
      <c r="C7" s="128">
        <v>128.75</v>
      </c>
      <c r="D7" s="49" t="s">
        <v>172</v>
      </c>
      <c r="E7" s="73"/>
      <c r="F7" s="35" t="s">
        <v>132</v>
      </c>
      <c r="G7" s="32">
        <v>42947</v>
      </c>
      <c r="H7" s="134">
        <v>1141.53</v>
      </c>
      <c r="I7" s="36"/>
      <c r="J7" s="54" t="s">
        <v>152</v>
      </c>
    </row>
    <row r="8" spans="1:10" x14ac:dyDescent="0.2">
      <c r="A8" s="58" t="s">
        <v>111</v>
      </c>
      <c r="B8" s="48">
        <v>42930</v>
      </c>
      <c r="C8" s="128">
        <v>218.85</v>
      </c>
      <c r="D8" s="49" t="s">
        <v>116</v>
      </c>
      <c r="E8" s="72"/>
      <c r="F8" s="88" t="s">
        <v>108</v>
      </c>
      <c r="G8" s="126">
        <v>42948</v>
      </c>
      <c r="H8" s="135">
        <v>100</v>
      </c>
      <c r="I8" s="53" t="s">
        <v>118</v>
      </c>
      <c r="J8" s="41" t="s">
        <v>135</v>
      </c>
    </row>
    <row r="9" spans="1:10" x14ac:dyDescent="0.2">
      <c r="A9" s="124" t="s">
        <v>161</v>
      </c>
      <c r="B9" s="123">
        <v>43004</v>
      </c>
      <c r="C9" s="129">
        <v>90.62</v>
      </c>
      <c r="D9" s="54" t="s">
        <v>168</v>
      </c>
      <c r="E9" s="73"/>
      <c r="F9" s="35" t="s">
        <v>109</v>
      </c>
      <c r="G9" s="32">
        <v>42954</v>
      </c>
      <c r="H9" s="134">
        <v>377.92</v>
      </c>
      <c r="I9" s="36"/>
      <c r="J9" s="54" t="s">
        <v>125</v>
      </c>
    </row>
    <row r="10" spans="1:10" x14ac:dyDescent="0.2">
      <c r="A10" s="124" t="s">
        <v>162</v>
      </c>
      <c r="B10" s="123">
        <v>43004</v>
      </c>
      <c r="C10" s="129">
        <v>51.31</v>
      </c>
      <c r="D10" s="54" t="s">
        <v>168</v>
      </c>
      <c r="E10" s="73"/>
      <c r="F10" s="40" t="s">
        <v>108</v>
      </c>
      <c r="G10" s="125">
        <v>42961</v>
      </c>
      <c r="H10" s="134">
        <v>142.02000000000001</v>
      </c>
      <c r="I10" s="59" t="s">
        <v>122</v>
      </c>
      <c r="J10" s="31"/>
    </row>
    <row r="11" spans="1:10" ht="13.5" customHeight="1" x14ac:dyDescent="0.2">
      <c r="A11" s="124" t="s">
        <v>163</v>
      </c>
      <c r="B11" s="123">
        <v>43004</v>
      </c>
      <c r="C11" s="129">
        <v>63.8</v>
      </c>
      <c r="D11" s="54" t="s">
        <v>168</v>
      </c>
      <c r="E11" s="72"/>
      <c r="F11" s="40" t="s">
        <v>123</v>
      </c>
      <c r="G11" s="125">
        <v>42962</v>
      </c>
      <c r="H11" s="134">
        <v>600</v>
      </c>
      <c r="I11" s="59" t="s">
        <v>124</v>
      </c>
      <c r="J11" s="31"/>
    </row>
    <row r="12" spans="1:10" x14ac:dyDescent="0.2">
      <c r="A12" s="40" t="s">
        <v>123</v>
      </c>
      <c r="B12" s="123">
        <v>43035</v>
      </c>
      <c r="C12" s="129">
        <v>1615</v>
      </c>
      <c r="D12" s="106" t="s">
        <v>164</v>
      </c>
      <c r="E12" s="72"/>
      <c r="F12" s="37" t="s">
        <v>132</v>
      </c>
      <c r="G12" s="32">
        <v>43078</v>
      </c>
      <c r="H12" s="134">
        <f>46.2+150.15+150.15</f>
        <v>346.5</v>
      </c>
      <c r="I12" s="54"/>
      <c r="J12" s="41" t="s">
        <v>153</v>
      </c>
    </row>
    <row r="13" spans="1:10" x14ac:dyDescent="0.2">
      <c r="A13" s="107" t="s">
        <v>120</v>
      </c>
      <c r="B13" s="123">
        <v>43035</v>
      </c>
      <c r="C13" s="129">
        <v>152.94</v>
      </c>
      <c r="D13" s="54" t="s">
        <v>121</v>
      </c>
      <c r="E13" s="72"/>
      <c r="F13" s="40" t="s">
        <v>110</v>
      </c>
      <c r="G13" s="33">
        <v>43095</v>
      </c>
      <c r="H13" s="136">
        <f>206+206+167.38+90.13+193.13+193.13+154.5+154.5</f>
        <v>1364.77</v>
      </c>
      <c r="I13" s="38"/>
      <c r="J13" s="41" t="s">
        <v>134</v>
      </c>
    </row>
    <row r="14" spans="1:10" x14ac:dyDescent="0.2">
      <c r="A14" s="124" t="s">
        <v>108</v>
      </c>
      <c r="B14" s="123">
        <v>43042</v>
      </c>
      <c r="C14" s="129">
        <v>640</v>
      </c>
      <c r="D14" s="54" t="s">
        <v>182</v>
      </c>
      <c r="E14" s="72"/>
      <c r="F14" s="88" t="s">
        <v>109</v>
      </c>
      <c r="G14" s="32">
        <v>43125</v>
      </c>
      <c r="H14" s="135">
        <v>206.08</v>
      </c>
      <c r="I14" s="53"/>
      <c r="J14" s="54" t="s">
        <v>125</v>
      </c>
    </row>
    <row r="15" spans="1:10" x14ac:dyDescent="0.2">
      <c r="A15" s="40" t="s">
        <v>126</v>
      </c>
      <c r="B15" s="123">
        <v>43042</v>
      </c>
      <c r="C15" s="130">
        <v>1000</v>
      </c>
      <c r="D15" s="54" t="s">
        <v>128</v>
      </c>
      <c r="E15" s="72"/>
      <c r="F15" s="88" t="s">
        <v>108</v>
      </c>
      <c r="G15" s="32">
        <v>43125</v>
      </c>
      <c r="H15" s="135">
        <v>100</v>
      </c>
      <c r="I15" s="53" t="s">
        <v>118</v>
      </c>
      <c r="J15" s="41" t="s">
        <v>154</v>
      </c>
    </row>
    <row r="16" spans="1:10" x14ac:dyDescent="0.2">
      <c r="A16" s="40" t="s">
        <v>108</v>
      </c>
      <c r="B16" s="123">
        <v>43042</v>
      </c>
      <c r="C16" s="130">
        <v>200</v>
      </c>
      <c r="D16" s="106" t="s">
        <v>127</v>
      </c>
      <c r="E16" s="41"/>
      <c r="F16" s="40" t="s">
        <v>126</v>
      </c>
      <c r="G16" s="32">
        <v>43125</v>
      </c>
      <c r="H16" s="134">
        <v>1000</v>
      </c>
      <c r="I16" s="38"/>
      <c r="J16" s="54" t="s">
        <v>129</v>
      </c>
    </row>
    <row r="17" spans="1:10" x14ac:dyDescent="0.2">
      <c r="A17" s="58" t="s">
        <v>165</v>
      </c>
      <c r="B17" s="123">
        <v>43042</v>
      </c>
      <c r="C17" s="130">
        <v>655.07000000000005</v>
      </c>
      <c r="D17" s="54" t="s">
        <v>166</v>
      </c>
      <c r="E17" s="72"/>
      <c r="F17" s="40" t="s">
        <v>126</v>
      </c>
      <c r="G17" s="32">
        <v>43125</v>
      </c>
      <c r="H17" s="134">
        <v>1000</v>
      </c>
      <c r="I17" s="7"/>
      <c r="J17" s="54" t="s">
        <v>130</v>
      </c>
    </row>
    <row r="18" spans="1:10" x14ac:dyDescent="0.2">
      <c r="A18" s="40" t="s">
        <v>167</v>
      </c>
      <c r="B18" s="123">
        <v>43042</v>
      </c>
      <c r="C18" s="130">
        <v>183.29</v>
      </c>
      <c r="D18" s="54" t="s">
        <v>166</v>
      </c>
      <c r="E18" s="72"/>
      <c r="F18" s="37" t="s">
        <v>108</v>
      </c>
      <c r="G18" s="32">
        <v>43125</v>
      </c>
      <c r="H18" s="134">
        <v>200</v>
      </c>
      <c r="I18" s="54"/>
      <c r="J18" s="41" t="s">
        <v>133</v>
      </c>
    </row>
    <row r="19" spans="1:10" ht="16" thickBot="1" x14ac:dyDescent="0.25">
      <c r="A19" s="103" t="s">
        <v>119</v>
      </c>
      <c r="B19" s="125">
        <v>43193</v>
      </c>
      <c r="C19" s="128">
        <v>198.36</v>
      </c>
      <c r="D19" s="54" t="s">
        <v>169</v>
      </c>
      <c r="E19" s="72"/>
      <c r="F19" s="40" t="s">
        <v>126</v>
      </c>
      <c r="G19" s="32">
        <v>43152</v>
      </c>
      <c r="H19" s="134">
        <v>1000</v>
      </c>
      <c r="I19" s="54"/>
      <c r="J19" s="54" t="s">
        <v>131</v>
      </c>
    </row>
    <row r="20" spans="1:10" ht="16" thickTop="1" x14ac:dyDescent="0.2">
      <c r="A20" s="104" t="s">
        <v>138</v>
      </c>
      <c r="B20" s="125">
        <v>43203</v>
      </c>
      <c r="C20" s="128">
        <v>41.13</v>
      </c>
      <c r="D20" s="54" t="s">
        <v>170</v>
      </c>
      <c r="E20" s="72"/>
      <c r="F20" s="88" t="s">
        <v>117</v>
      </c>
      <c r="G20" s="126">
        <v>43152</v>
      </c>
      <c r="H20" s="135">
        <v>125</v>
      </c>
      <c r="I20" s="53" t="s">
        <v>118</v>
      </c>
      <c r="J20" s="56"/>
    </row>
    <row r="21" spans="1:10" x14ac:dyDescent="0.2">
      <c r="A21" s="104" t="s">
        <v>171</v>
      </c>
      <c r="B21" s="125">
        <v>43203</v>
      </c>
      <c r="C21" s="128">
        <v>131.47999999999999</v>
      </c>
      <c r="D21" s="105" t="s">
        <v>170</v>
      </c>
      <c r="E21" s="71"/>
      <c r="F21" s="37" t="s">
        <v>110</v>
      </c>
      <c r="G21" s="32">
        <v>43227</v>
      </c>
      <c r="H21" s="134">
        <v>474.1</v>
      </c>
      <c r="I21" s="54"/>
      <c r="J21" s="41" t="s">
        <v>155</v>
      </c>
    </row>
    <row r="22" spans="1:10" x14ac:dyDescent="0.2">
      <c r="A22" s="103" t="s">
        <v>119</v>
      </c>
      <c r="B22" s="125">
        <v>43227</v>
      </c>
      <c r="C22" s="128">
        <v>132.19</v>
      </c>
      <c r="D22" s="105" t="s">
        <v>170</v>
      </c>
      <c r="E22" s="71"/>
      <c r="F22" s="37" t="s">
        <v>108</v>
      </c>
      <c r="G22" s="32">
        <v>43228</v>
      </c>
      <c r="H22" s="134">
        <v>200</v>
      </c>
      <c r="I22" s="54"/>
      <c r="J22" s="41" t="s">
        <v>136</v>
      </c>
    </row>
    <row r="23" spans="1:10" x14ac:dyDescent="0.2">
      <c r="A23" s="58" t="s">
        <v>110</v>
      </c>
      <c r="B23" s="125">
        <v>43227</v>
      </c>
      <c r="C23" s="128">
        <v>616.99</v>
      </c>
      <c r="D23" s="49" t="s">
        <v>173</v>
      </c>
      <c r="E23" s="71"/>
      <c r="F23" s="40" t="s">
        <v>126</v>
      </c>
      <c r="G23" s="32">
        <v>43228</v>
      </c>
      <c r="H23" s="134">
        <v>1000</v>
      </c>
      <c r="I23" s="54" t="s">
        <v>137</v>
      </c>
      <c r="J23" s="54" t="s">
        <v>139</v>
      </c>
    </row>
    <row r="24" spans="1:10" x14ac:dyDescent="0.2">
      <c r="A24" s="40" t="s">
        <v>126</v>
      </c>
      <c r="B24" s="123">
        <v>43228</v>
      </c>
      <c r="C24" s="130">
        <v>1000</v>
      </c>
      <c r="D24" s="54" t="s">
        <v>141</v>
      </c>
      <c r="E24" s="71"/>
      <c r="F24" s="37" t="s">
        <v>108</v>
      </c>
      <c r="G24" s="32">
        <v>43228</v>
      </c>
      <c r="H24" s="134">
        <v>100</v>
      </c>
      <c r="I24" s="54"/>
      <c r="J24" s="41" t="s">
        <v>140</v>
      </c>
    </row>
    <row r="25" spans="1:10" x14ac:dyDescent="0.2">
      <c r="A25" s="103" t="s">
        <v>119</v>
      </c>
      <c r="B25" s="123">
        <v>43228</v>
      </c>
      <c r="C25" s="130">
        <v>1105.75</v>
      </c>
      <c r="D25" s="54" t="s">
        <v>174</v>
      </c>
      <c r="E25" s="71"/>
      <c r="F25" s="40" t="s">
        <v>126</v>
      </c>
      <c r="G25" s="32">
        <v>43228</v>
      </c>
      <c r="H25" s="134">
        <v>1000</v>
      </c>
      <c r="I25" s="54" t="s">
        <v>137</v>
      </c>
      <c r="J25" s="54" t="s">
        <v>141</v>
      </c>
    </row>
    <row r="26" spans="1:10" x14ac:dyDescent="0.2">
      <c r="A26" s="40" t="s">
        <v>123</v>
      </c>
      <c r="B26" s="123">
        <v>43243</v>
      </c>
      <c r="C26" s="128">
        <v>1662.5</v>
      </c>
      <c r="D26" s="106" t="s">
        <v>175</v>
      </c>
      <c r="E26" s="71"/>
      <c r="F26" s="115" t="s">
        <v>157</v>
      </c>
      <c r="G26" s="118"/>
      <c r="H26" s="137"/>
      <c r="J26" s="120"/>
    </row>
    <row r="27" spans="1:10" x14ac:dyDescent="0.2">
      <c r="A27" s="103" t="s">
        <v>143</v>
      </c>
      <c r="B27" s="125">
        <v>43266</v>
      </c>
      <c r="C27" s="131">
        <v>333.1</v>
      </c>
      <c r="D27" s="59" t="s">
        <v>142</v>
      </c>
      <c r="E27" s="71"/>
      <c r="F27" s="116" t="s">
        <v>157</v>
      </c>
      <c r="G27" s="119"/>
      <c r="H27" s="138"/>
      <c r="J27" s="2"/>
    </row>
    <row r="28" spans="1:10" x14ac:dyDescent="0.2">
      <c r="A28" s="103" t="s">
        <v>126</v>
      </c>
      <c r="B28" s="125">
        <v>43266</v>
      </c>
      <c r="C28" s="131">
        <v>1000</v>
      </c>
      <c r="D28" s="54" t="s">
        <v>176</v>
      </c>
      <c r="E28" s="71"/>
      <c r="F28" s="116" t="s">
        <v>157</v>
      </c>
      <c r="G28" s="119"/>
      <c r="H28" s="138"/>
      <c r="J28" s="2"/>
    </row>
    <row r="29" spans="1:10" x14ac:dyDescent="0.2">
      <c r="A29" s="40" t="s">
        <v>108</v>
      </c>
      <c r="B29" s="125">
        <v>43266</v>
      </c>
      <c r="C29" s="128">
        <v>200</v>
      </c>
      <c r="D29" s="106" t="s">
        <v>177</v>
      </c>
      <c r="E29" s="71"/>
      <c r="F29" s="116" t="s">
        <v>157</v>
      </c>
      <c r="G29" s="119"/>
      <c r="H29" s="138"/>
      <c r="J29" s="2"/>
    </row>
    <row r="30" spans="1:10" x14ac:dyDescent="0.2">
      <c r="A30" s="54" t="s">
        <v>146</v>
      </c>
      <c r="B30" s="125">
        <v>43266</v>
      </c>
      <c r="C30" s="128">
        <v>99</v>
      </c>
      <c r="D30" t="s">
        <v>181</v>
      </c>
      <c r="E30" s="71"/>
      <c r="F30" s="117" t="s">
        <v>157</v>
      </c>
      <c r="G30" s="53"/>
      <c r="H30" s="139"/>
      <c r="J30" s="92"/>
    </row>
    <row r="31" spans="1:10" ht="16" thickBot="1" x14ac:dyDescent="0.25">
      <c r="A31" s="149" t="s">
        <v>119</v>
      </c>
      <c r="B31" s="125">
        <v>43276</v>
      </c>
      <c r="C31" s="128">
        <v>328.83</v>
      </c>
      <c r="D31" s="54" t="s">
        <v>178</v>
      </c>
      <c r="E31" s="79"/>
      <c r="F31" s="83" t="s">
        <v>157</v>
      </c>
      <c r="G31" s="74"/>
      <c r="H31" s="140"/>
      <c r="I31" s="82"/>
      <c r="J31" s="84"/>
    </row>
    <row r="32" spans="1:10" ht="16" thickBot="1" x14ac:dyDescent="0.25">
      <c r="A32" s="117" t="s">
        <v>126</v>
      </c>
      <c r="B32" s="125">
        <v>43276</v>
      </c>
      <c r="C32" s="128">
        <v>1000</v>
      </c>
      <c r="D32" s="54" t="s">
        <v>176</v>
      </c>
      <c r="F32" s="75"/>
      <c r="G32" s="75"/>
      <c r="H32" s="133">
        <f>SUM(H6:H31)</f>
        <v>10477.920000000002</v>
      </c>
      <c r="I32" s="51"/>
      <c r="J32" s="78"/>
    </row>
    <row r="33" spans="1:10" ht="16" thickBot="1" x14ac:dyDescent="0.25">
      <c r="A33" s="40" t="s">
        <v>108</v>
      </c>
      <c r="B33" s="125">
        <v>43276</v>
      </c>
      <c r="C33" s="128">
        <v>200</v>
      </c>
      <c r="D33" s="106" t="s">
        <v>179</v>
      </c>
      <c r="G33" s="10"/>
      <c r="H33" s="141"/>
      <c r="I33" s="7"/>
      <c r="J33" s="2"/>
    </row>
    <row r="34" spans="1:10" ht="16" thickBot="1" x14ac:dyDescent="0.25">
      <c r="A34" s="103" t="s">
        <v>143</v>
      </c>
      <c r="B34" s="125">
        <v>43276</v>
      </c>
      <c r="C34" s="131">
        <v>87.59</v>
      </c>
      <c r="D34" s="41" t="s">
        <v>148</v>
      </c>
      <c r="F34" s="1" t="s">
        <v>4</v>
      </c>
      <c r="G34" s="24"/>
      <c r="H34" s="142" t="s">
        <v>1</v>
      </c>
      <c r="I34" s="6" t="s">
        <v>2</v>
      </c>
      <c r="J34" s="93" t="s">
        <v>2</v>
      </c>
    </row>
    <row r="35" spans="1:10" ht="16" thickTop="1" x14ac:dyDescent="0.2">
      <c r="A35" s="103" t="s">
        <v>111</v>
      </c>
      <c r="B35" s="125">
        <v>43276</v>
      </c>
      <c r="C35" s="128">
        <v>219.38</v>
      </c>
      <c r="D35" s="54" t="s">
        <v>180</v>
      </c>
      <c r="F35" s="103"/>
      <c r="G35" s="54"/>
      <c r="H35" s="132"/>
      <c r="I35" s="54"/>
      <c r="J35" s="97"/>
    </row>
    <row r="36" spans="1:10" x14ac:dyDescent="0.2">
      <c r="A36" s="103"/>
      <c r="B36" s="54"/>
      <c r="C36" s="132"/>
      <c r="D36" s="54"/>
      <c r="F36" s="103"/>
      <c r="G36" s="54"/>
      <c r="H36" s="132"/>
      <c r="I36" s="54"/>
      <c r="J36" s="41"/>
    </row>
    <row r="37" spans="1:10" ht="16" thickBot="1" x14ac:dyDescent="0.25">
      <c r="A37" s="89" t="s">
        <v>3</v>
      </c>
      <c r="B37" s="75"/>
      <c r="C37" s="133">
        <f>SUM(C7:C36)</f>
        <v>13355.929999999998</v>
      </c>
      <c r="D37" s="51"/>
      <c r="F37" s="54"/>
      <c r="G37" s="54"/>
      <c r="H37" s="143"/>
      <c r="J37" s="92"/>
    </row>
    <row r="38" spans="1:10" ht="16" thickBot="1" x14ac:dyDescent="0.25">
      <c r="A38" s="90"/>
      <c r="B38" s="11"/>
      <c r="C38" s="8"/>
      <c r="D38" s="7"/>
      <c r="F38" s="31"/>
      <c r="G38" s="42"/>
      <c r="H38" s="132"/>
      <c r="I38" s="94"/>
      <c r="J38" s="57"/>
    </row>
    <row r="39" spans="1:10" x14ac:dyDescent="0.2">
      <c r="A39" s="91" t="s">
        <v>4</v>
      </c>
      <c r="B39" s="24"/>
      <c r="C39" s="9" t="s">
        <v>1</v>
      </c>
      <c r="D39" s="9" t="s">
        <v>2</v>
      </c>
      <c r="F39" s="31"/>
      <c r="G39" s="42"/>
      <c r="H39" s="132"/>
      <c r="I39" s="36"/>
      <c r="J39" s="57"/>
    </row>
    <row r="40" spans="1:10" x14ac:dyDescent="0.2">
      <c r="A40" s="103" t="s">
        <v>157</v>
      </c>
      <c r="B40" s="42"/>
      <c r="C40" s="145"/>
      <c r="D40" s="59" t="s">
        <v>157</v>
      </c>
      <c r="E40" s="54"/>
      <c r="F40" s="37"/>
      <c r="G40" s="32"/>
      <c r="H40" s="132"/>
      <c r="I40" s="54"/>
      <c r="J40" s="41"/>
    </row>
    <row r="41" spans="1:10" x14ac:dyDescent="0.2">
      <c r="A41" s="103" t="s">
        <v>157</v>
      </c>
      <c r="B41" s="54"/>
      <c r="C41" s="132"/>
      <c r="D41" s="54" t="s">
        <v>157</v>
      </c>
      <c r="E41" s="54"/>
      <c r="F41" s="40"/>
      <c r="G41" s="42"/>
      <c r="H41" s="132"/>
      <c r="I41" s="54"/>
      <c r="J41" s="54"/>
    </row>
    <row r="42" spans="1:10" x14ac:dyDescent="0.2">
      <c r="A42" s="103" t="s">
        <v>157</v>
      </c>
      <c r="B42" s="54"/>
      <c r="C42" s="132" t="s">
        <v>157</v>
      </c>
      <c r="D42" s="54" t="s">
        <v>157</v>
      </c>
      <c r="E42" s="59"/>
      <c r="F42" s="40"/>
      <c r="G42" s="32"/>
      <c r="H42" s="132"/>
      <c r="I42" s="54"/>
      <c r="J42" s="95"/>
    </row>
    <row r="43" spans="1:10" ht="16" thickBot="1" x14ac:dyDescent="0.25">
      <c r="A43" s="103" t="s">
        <v>157</v>
      </c>
      <c r="B43" s="54"/>
      <c r="C43" s="132" t="s">
        <v>157</v>
      </c>
      <c r="D43" s="54" t="s">
        <v>157</v>
      </c>
      <c r="E43" s="54"/>
      <c r="F43" s="37"/>
      <c r="G43" s="32"/>
      <c r="H43" s="132"/>
      <c r="I43" s="54"/>
      <c r="J43" s="41"/>
    </row>
    <row r="44" spans="1:10" ht="16" thickTop="1" x14ac:dyDescent="0.2">
      <c r="A44" s="103" t="s">
        <v>157</v>
      </c>
      <c r="B44" s="54"/>
      <c r="C44" s="132" t="s">
        <v>157</v>
      </c>
      <c r="D44" s="54" t="s">
        <v>157</v>
      </c>
      <c r="E44" s="54"/>
      <c r="F44" s="103"/>
      <c r="G44" s="42"/>
      <c r="H44" s="132"/>
      <c r="I44" s="54"/>
      <c r="J44" s="97"/>
    </row>
    <row r="45" spans="1:10" x14ac:dyDescent="0.2">
      <c r="A45" s="103" t="s">
        <v>157</v>
      </c>
      <c r="B45" s="54"/>
      <c r="C45" s="132" t="s">
        <v>157</v>
      </c>
      <c r="D45" s="54" t="s">
        <v>157</v>
      </c>
      <c r="E45" s="54"/>
      <c r="F45" s="31"/>
      <c r="G45" s="42"/>
      <c r="H45" s="132"/>
      <c r="I45" s="36"/>
      <c r="J45" s="57"/>
    </row>
    <row r="46" spans="1:10" x14ac:dyDescent="0.2">
      <c r="A46" s="103" t="s">
        <v>157</v>
      </c>
      <c r="B46" s="42" t="s">
        <v>157</v>
      </c>
      <c r="C46" s="132" t="s">
        <v>157</v>
      </c>
      <c r="D46" s="50"/>
      <c r="E46" s="59"/>
      <c r="F46" s="31"/>
      <c r="G46" s="42"/>
      <c r="H46" s="132"/>
      <c r="I46" s="36"/>
      <c r="J46" s="57"/>
    </row>
    <row r="47" spans="1:10" x14ac:dyDescent="0.2">
      <c r="A47" s="58" t="s">
        <v>157</v>
      </c>
      <c r="B47" s="55" t="s">
        <v>157</v>
      </c>
      <c r="C47" s="132" t="s">
        <v>157</v>
      </c>
      <c r="D47" s="49"/>
      <c r="E47" s="54"/>
      <c r="F47" s="31"/>
      <c r="G47" s="42"/>
      <c r="H47" s="132"/>
      <c r="I47" s="36"/>
      <c r="J47" s="57"/>
    </row>
    <row r="48" spans="1:10" x14ac:dyDescent="0.2">
      <c r="A48" s="103" t="s">
        <v>157</v>
      </c>
      <c r="B48" s="54" t="s">
        <v>157</v>
      </c>
      <c r="C48" s="132" t="s">
        <v>157</v>
      </c>
      <c r="D48" s="54" t="s">
        <v>157</v>
      </c>
      <c r="E48" s="54"/>
      <c r="F48" s="103"/>
      <c r="G48" s="42"/>
      <c r="H48" s="132"/>
      <c r="I48" s="36"/>
      <c r="J48" s="39"/>
    </row>
    <row r="49" spans="1:10" x14ac:dyDescent="0.2">
      <c r="A49" s="103"/>
      <c r="B49" s="54" t="s">
        <v>157</v>
      </c>
      <c r="C49" s="132"/>
      <c r="D49" s="54"/>
      <c r="E49" s="54"/>
      <c r="F49" s="54"/>
      <c r="G49" s="42"/>
      <c r="H49" s="132"/>
      <c r="I49" s="38"/>
      <c r="J49" s="39"/>
    </row>
    <row r="50" spans="1:10" ht="16" thickBot="1" x14ac:dyDescent="0.25">
      <c r="A50" s="103"/>
      <c r="B50" s="54" t="s">
        <v>157</v>
      </c>
      <c r="C50" s="132"/>
      <c r="D50" s="105"/>
      <c r="E50" s="102"/>
      <c r="F50" s="100"/>
      <c r="G50" s="77"/>
      <c r="H50" s="144"/>
      <c r="I50" s="80"/>
      <c r="J50" s="81"/>
    </row>
    <row r="51" spans="1:10" ht="16" thickBot="1" x14ac:dyDescent="0.25">
      <c r="A51" s="103"/>
      <c r="B51" s="54"/>
      <c r="C51" s="132"/>
      <c r="D51" s="54"/>
      <c r="E51" s="76"/>
      <c r="F51" s="52" t="s">
        <v>3</v>
      </c>
      <c r="G51" s="77"/>
      <c r="H51" s="133">
        <f>SUM(H35:H50)</f>
        <v>0</v>
      </c>
      <c r="I51" s="51"/>
      <c r="J51" s="78"/>
    </row>
    <row r="52" spans="1:10" x14ac:dyDescent="0.2">
      <c r="A52" s="104"/>
      <c r="B52" s="54"/>
      <c r="C52" s="132"/>
      <c r="D52" s="105"/>
      <c r="E52" s="28"/>
      <c r="F52" s="30"/>
      <c r="G52" s="29"/>
      <c r="H52" s="28"/>
      <c r="I52" s="28"/>
      <c r="J52" s="28"/>
    </row>
    <row r="53" spans="1:10" x14ac:dyDescent="0.2">
      <c r="A53" s="103"/>
      <c r="B53" s="54"/>
      <c r="C53" s="132"/>
      <c r="D53" s="54"/>
      <c r="G53" s="28" t="s">
        <v>157</v>
      </c>
    </row>
    <row r="54" spans="1:10" x14ac:dyDescent="0.2">
      <c r="A54" s="104"/>
      <c r="B54" s="54"/>
      <c r="C54" s="132"/>
      <c r="D54" s="105"/>
      <c r="G54" t="s">
        <v>157</v>
      </c>
    </row>
    <row r="55" spans="1:10" ht="16" thickBot="1" x14ac:dyDescent="0.25">
      <c r="A55" s="100"/>
      <c r="B55" s="101"/>
      <c r="C55" s="144"/>
      <c r="D55" s="101"/>
    </row>
    <row r="56" spans="1:10" x14ac:dyDescent="0.2">
      <c r="A56" s="150" t="s">
        <v>3</v>
      </c>
      <c r="B56" s="151"/>
      <c r="C56" s="152">
        <f>SUM(C40:C55)</f>
        <v>0</v>
      </c>
      <c r="D56" s="153"/>
      <c r="G56" t="s">
        <v>157</v>
      </c>
    </row>
    <row r="57" spans="1:10" x14ac:dyDescent="0.2">
      <c r="A57" s="154"/>
      <c r="B57" s="28"/>
      <c r="C57" s="99"/>
      <c r="D57" s="155"/>
    </row>
    <row r="58" spans="1:10" x14ac:dyDescent="0.2">
      <c r="A58" s="154"/>
      <c r="B58" s="28"/>
      <c r="C58" s="99"/>
      <c r="D58" s="28"/>
    </row>
    <row r="59" spans="1:10" x14ac:dyDescent="0.2">
      <c r="A59" s="111" t="s">
        <v>145</v>
      </c>
      <c r="B59" s="112"/>
      <c r="C59" s="112" t="s">
        <v>157</v>
      </c>
      <c r="D59" t="s">
        <v>157</v>
      </c>
      <c r="H59" s="127"/>
    </row>
    <row r="60" spans="1:10" x14ac:dyDescent="0.2">
      <c r="A60" t="s">
        <v>184</v>
      </c>
      <c r="C60" s="112">
        <v>99</v>
      </c>
      <c r="D60" t="s">
        <v>147</v>
      </c>
      <c r="H60" s="127"/>
    </row>
    <row r="61" spans="1:10" x14ac:dyDescent="0.2">
      <c r="C61" s="112">
        <v>4900</v>
      </c>
      <c r="D61" t="s">
        <v>149</v>
      </c>
      <c r="H61" s="127"/>
    </row>
    <row r="62" spans="1:10" x14ac:dyDescent="0.2">
      <c r="C62" s="98">
        <v>1524.6</v>
      </c>
      <c r="D62" t="s">
        <v>156</v>
      </c>
      <c r="H62" s="127"/>
    </row>
    <row r="63" spans="1:10" x14ac:dyDescent="0.2">
      <c r="C63" s="99">
        <v>741.32</v>
      </c>
      <c r="D63" s="28" t="s">
        <v>158</v>
      </c>
      <c r="H63" s="127"/>
    </row>
    <row r="64" spans="1:10" x14ac:dyDescent="0.2">
      <c r="C64" s="99">
        <v>785.07</v>
      </c>
      <c r="D64" s="158" t="s">
        <v>159</v>
      </c>
      <c r="H64" s="127"/>
    </row>
    <row r="65" spans="1:8" x14ac:dyDescent="0.2">
      <c r="C65" s="99" t="s">
        <v>183</v>
      </c>
      <c r="D65" s="158" t="s">
        <v>157</v>
      </c>
      <c r="H65" s="127"/>
    </row>
    <row r="66" spans="1:8" x14ac:dyDescent="0.2">
      <c r="B66" t="s">
        <v>5</v>
      </c>
      <c r="C66" s="121">
        <f>SUM(C60:C64)</f>
        <v>8049.99</v>
      </c>
      <c r="D66" s="122" t="s">
        <v>157</v>
      </c>
      <c r="H66" s="127"/>
    </row>
    <row r="67" spans="1:8" x14ac:dyDescent="0.2">
      <c r="H67" s="127"/>
    </row>
    <row r="68" spans="1:8" x14ac:dyDescent="0.2">
      <c r="H68" s="127"/>
    </row>
    <row r="69" spans="1:8" x14ac:dyDescent="0.2">
      <c r="H69" s="127"/>
    </row>
    <row r="70" spans="1:8" x14ac:dyDescent="0.2">
      <c r="H70" s="127"/>
    </row>
    <row r="71" spans="1:8" x14ac:dyDescent="0.2">
      <c r="H71" s="146"/>
    </row>
    <row r="72" spans="1:8" x14ac:dyDescent="0.2">
      <c r="H72" s="127"/>
    </row>
    <row r="73" spans="1:8" x14ac:dyDescent="0.2">
      <c r="H73" s="127"/>
    </row>
    <row r="74" spans="1:8" x14ac:dyDescent="0.2">
      <c r="H74" s="147"/>
    </row>
    <row r="75" spans="1:8" x14ac:dyDescent="0.2">
      <c r="C75" s="99"/>
      <c r="H75" s="148"/>
    </row>
    <row r="76" spans="1:8" x14ac:dyDescent="0.2">
      <c r="A76" s="28"/>
      <c r="B76" s="28"/>
      <c r="C76" s="96"/>
      <c r="D76" s="28"/>
      <c r="E76" s="28"/>
      <c r="H76" s="127"/>
    </row>
    <row r="77" spans="1:8" x14ac:dyDescent="0.2">
      <c r="A77" s="28"/>
      <c r="B77" s="28"/>
      <c r="C77" s="99"/>
      <c r="D77" s="28"/>
      <c r="E77" s="28"/>
      <c r="H77" s="127"/>
    </row>
    <row r="78" spans="1:8" x14ac:dyDescent="0.2">
      <c r="A78" s="28"/>
      <c r="B78" s="28"/>
      <c r="C78" s="99"/>
      <c r="D78" s="28"/>
      <c r="E78" s="28"/>
      <c r="H78" s="127"/>
    </row>
    <row r="79" spans="1:8" x14ac:dyDescent="0.2">
      <c r="A79" s="28"/>
      <c r="B79" s="28"/>
      <c r="C79" s="99"/>
      <c r="D79" s="28"/>
      <c r="E79" s="28"/>
      <c r="H79" s="127"/>
    </row>
    <row r="80" spans="1:8" x14ac:dyDescent="0.2">
      <c r="A80" s="28"/>
      <c r="B80" s="28"/>
      <c r="C80" s="99"/>
      <c r="D80" s="28"/>
      <c r="E80" s="28"/>
      <c r="H80" s="127"/>
    </row>
    <row r="81" spans="1:8" x14ac:dyDescent="0.2">
      <c r="A81" s="28"/>
      <c r="B81" s="28"/>
      <c r="C81" s="28"/>
      <c r="D81" s="28"/>
      <c r="E81" s="28"/>
      <c r="H81" s="127"/>
    </row>
    <row r="82" spans="1:8" x14ac:dyDescent="0.2">
      <c r="A82" s="28"/>
      <c r="B82" s="28"/>
      <c r="C82" s="28"/>
      <c r="D82" s="28"/>
      <c r="E82" s="28"/>
      <c r="H82" s="127"/>
    </row>
    <row r="83" spans="1:8" x14ac:dyDescent="0.2">
      <c r="A83" s="28"/>
      <c r="B83" s="28"/>
      <c r="C83" s="28"/>
      <c r="D83" s="28"/>
      <c r="E83" s="28"/>
      <c r="H83" s="127"/>
    </row>
    <row r="84" spans="1:8" x14ac:dyDescent="0.2">
      <c r="A84" s="28"/>
      <c r="B84" s="28"/>
      <c r="C84" s="28"/>
      <c r="D84" s="28"/>
      <c r="E84" s="28"/>
      <c r="H84" s="127"/>
    </row>
    <row r="85" spans="1:8" x14ac:dyDescent="0.2">
      <c r="A85" s="28"/>
      <c r="B85" s="28"/>
      <c r="C85" s="28"/>
      <c r="D85" s="28"/>
      <c r="E85" s="28"/>
      <c r="H85" s="127"/>
    </row>
    <row r="86" spans="1:8" x14ac:dyDescent="0.2">
      <c r="A86" s="29"/>
      <c r="B86" s="29"/>
      <c r="C86" s="156"/>
      <c r="D86" s="157"/>
      <c r="E86" s="28"/>
      <c r="H86" s="127"/>
    </row>
    <row r="87" spans="1:8" x14ac:dyDescent="0.2">
      <c r="A87" s="28"/>
      <c r="B87" s="28"/>
      <c r="C87" s="160"/>
      <c r="D87" s="28"/>
      <c r="E87" s="28"/>
      <c r="H87" s="127"/>
    </row>
    <row r="88" spans="1:8" x14ac:dyDescent="0.2">
      <c r="A88" s="29"/>
      <c r="B88" s="28"/>
      <c r="C88" s="161"/>
      <c r="D88" s="161"/>
      <c r="E88" s="28"/>
      <c r="H88" s="127"/>
    </row>
    <row r="89" spans="1:8" x14ac:dyDescent="0.2">
      <c r="A89" s="154"/>
      <c r="B89" s="162"/>
      <c r="C89" s="96"/>
      <c r="D89" s="163"/>
      <c r="E89" s="28"/>
      <c r="H89" s="127"/>
    </row>
    <row r="90" spans="1:8" x14ac:dyDescent="0.2">
      <c r="A90" s="154"/>
      <c r="B90" s="28"/>
      <c r="C90" s="99"/>
      <c r="D90" s="28"/>
      <c r="E90" s="28"/>
      <c r="H90" s="127"/>
    </row>
    <row r="91" spans="1:8" x14ac:dyDescent="0.2">
      <c r="A91" s="154"/>
      <c r="B91" s="28"/>
      <c r="C91" s="99"/>
      <c r="D91" s="28"/>
      <c r="E91" s="28"/>
      <c r="H91" s="127"/>
    </row>
    <row r="92" spans="1:8" x14ac:dyDescent="0.2">
      <c r="A92" s="154"/>
      <c r="B92" s="28"/>
      <c r="C92" s="99"/>
      <c r="D92" s="28"/>
      <c r="E92" s="28"/>
      <c r="H92" s="127"/>
    </row>
    <row r="93" spans="1:8" x14ac:dyDescent="0.2">
      <c r="A93" s="154"/>
      <c r="B93" s="28"/>
      <c r="C93" s="99"/>
      <c r="D93" s="28"/>
      <c r="E93" s="28"/>
      <c r="H93" s="28"/>
    </row>
    <row r="94" spans="1:8" x14ac:dyDescent="0.2">
      <c r="A94" s="154"/>
      <c r="B94" s="28"/>
      <c r="C94" s="99"/>
      <c r="D94" s="28"/>
      <c r="E94" s="28"/>
      <c r="H94" s="159"/>
    </row>
    <row r="95" spans="1:8" x14ac:dyDescent="0.2">
      <c r="A95" s="154"/>
      <c r="B95" s="162"/>
      <c r="C95" s="99"/>
      <c r="D95" s="158"/>
      <c r="E95" s="28"/>
      <c r="H95" s="28"/>
    </row>
    <row r="96" spans="1:8" x14ac:dyDescent="0.2">
      <c r="A96" s="28"/>
      <c r="B96" s="162"/>
      <c r="C96" s="99"/>
      <c r="D96" s="28"/>
      <c r="E96" s="28"/>
      <c r="H96" s="28"/>
    </row>
    <row r="97" spans="1:8" x14ac:dyDescent="0.2">
      <c r="A97" s="154"/>
      <c r="B97" s="28"/>
      <c r="C97" s="99"/>
      <c r="D97" s="28"/>
      <c r="E97" s="28"/>
      <c r="H97" s="28"/>
    </row>
    <row r="98" spans="1:8" x14ac:dyDescent="0.2">
      <c r="A98" s="154"/>
      <c r="B98" s="28"/>
      <c r="C98" s="99"/>
      <c r="D98" s="28"/>
      <c r="E98" s="28"/>
      <c r="H98" s="28"/>
    </row>
    <row r="99" spans="1:8" x14ac:dyDescent="0.2">
      <c r="A99" s="154"/>
      <c r="B99" s="28"/>
      <c r="C99" s="99"/>
      <c r="D99" s="155"/>
      <c r="E99" s="28"/>
      <c r="H99" s="28"/>
    </row>
    <row r="100" spans="1:8" x14ac:dyDescent="0.2">
      <c r="A100" s="154"/>
      <c r="B100" s="28"/>
      <c r="C100" s="99"/>
      <c r="D100" s="28"/>
      <c r="E100" s="28"/>
      <c r="H100" s="28"/>
    </row>
    <row r="101" spans="1:8" x14ac:dyDescent="0.2">
      <c r="A101" s="96"/>
      <c r="B101" s="28"/>
      <c r="C101" s="99"/>
      <c r="D101" s="155"/>
      <c r="E101" s="28"/>
      <c r="H101" s="28"/>
    </row>
    <row r="102" spans="1:8" x14ac:dyDescent="0.2">
      <c r="A102" s="154"/>
      <c r="B102" s="28"/>
      <c r="C102" s="99"/>
      <c r="D102" s="28"/>
      <c r="E102" s="28"/>
      <c r="H102" s="28"/>
    </row>
    <row r="103" spans="1:8" x14ac:dyDescent="0.2">
      <c r="A103" s="96"/>
      <c r="B103" s="28"/>
      <c r="C103" s="99"/>
      <c r="D103" s="155"/>
      <c r="E103" s="28"/>
      <c r="H103" s="28"/>
    </row>
    <row r="104" spans="1:8" x14ac:dyDescent="0.2">
      <c r="A104" s="154"/>
      <c r="B104" s="28"/>
      <c r="C104" s="99"/>
      <c r="D104" s="28"/>
      <c r="E104" s="28"/>
      <c r="H104" s="28"/>
    </row>
    <row r="105" spans="1:8" x14ac:dyDescent="0.2">
      <c r="A105" s="29"/>
      <c r="B105" s="29"/>
      <c r="C105" s="156"/>
      <c r="D105" s="157"/>
      <c r="E105" s="28"/>
      <c r="H105" s="28"/>
    </row>
    <row r="106" spans="1:8" x14ac:dyDescent="0.2">
      <c r="A106" s="30"/>
      <c r="B106" s="28"/>
      <c r="C106" s="28"/>
      <c r="D106" s="28"/>
      <c r="E106" s="28"/>
      <c r="H106" s="28"/>
    </row>
    <row r="107" spans="1:8" x14ac:dyDescent="0.2">
      <c r="A107" s="164"/>
      <c r="B107" s="96"/>
      <c r="C107" s="96"/>
      <c r="D107" s="28"/>
      <c r="E107" s="28"/>
      <c r="H107" s="28"/>
    </row>
    <row r="108" spans="1:8" x14ac:dyDescent="0.2">
      <c r="A108" s="28"/>
      <c r="B108" s="28"/>
      <c r="C108" s="96"/>
      <c r="D108" s="28"/>
      <c r="E108" s="28"/>
      <c r="H108" s="28"/>
    </row>
    <row r="109" spans="1:8" x14ac:dyDescent="0.2">
      <c r="A109" s="28"/>
      <c r="B109" s="28"/>
      <c r="C109" s="96"/>
      <c r="D109" s="28"/>
      <c r="E109" s="28"/>
      <c r="H109" s="28"/>
    </row>
    <row r="110" spans="1:8" x14ac:dyDescent="0.2">
      <c r="A110" s="28"/>
      <c r="B110" s="28"/>
      <c r="C110" s="96"/>
      <c r="D110" s="28"/>
      <c r="E110" s="28"/>
      <c r="H110" s="28"/>
    </row>
    <row r="111" spans="1:8" x14ac:dyDescent="0.2">
      <c r="A111" s="28"/>
      <c r="B111" s="28"/>
      <c r="C111" s="158"/>
      <c r="D111" s="28"/>
      <c r="E111" s="28"/>
      <c r="H111" s="28"/>
    </row>
    <row r="112" spans="1:8" x14ac:dyDescent="0.2">
      <c r="A112" s="28"/>
      <c r="B112" s="28"/>
      <c r="C112" s="99"/>
      <c r="D112" s="28"/>
      <c r="E112" s="28"/>
      <c r="H112" s="28"/>
    </row>
    <row r="113" spans="1:8" x14ac:dyDescent="0.2">
      <c r="A113" s="28"/>
      <c r="B113" s="28"/>
      <c r="C113" s="99"/>
      <c r="D113" s="158"/>
      <c r="E113" s="28"/>
      <c r="H113" s="28"/>
    </row>
    <row r="114" spans="1:8" x14ac:dyDescent="0.2">
      <c r="A114" s="28"/>
      <c r="B114" s="28"/>
      <c r="C114" s="28"/>
      <c r="D114" s="122"/>
      <c r="E114" s="28"/>
      <c r="H114" s="28"/>
    </row>
    <row r="115" spans="1:8" x14ac:dyDescent="0.2">
      <c r="A115" s="28"/>
      <c r="B115" s="28"/>
      <c r="C115" s="165"/>
      <c r="D115" s="28"/>
      <c r="E115" s="28"/>
      <c r="H115" s="28"/>
    </row>
    <row r="116" spans="1:8" x14ac:dyDescent="0.2">
      <c r="A116" s="28"/>
      <c r="B116" s="28"/>
      <c r="C116" s="28"/>
      <c r="D116" s="28"/>
      <c r="E116" s="28"/>
      <c r="H116" s="28"/>
    </row>
    <row r="117" spans="1:8" x14ac:dyDescent="0.2">
      <c r="A117" s="28"/>
      <c r="B117" s="28"/>
      <c r="C117" s="28"/>
      <c r="D117" s="28"/>
      <c r="E117" s="28"/>
      <c r="H117" s="28"/>
    </row>
    <row r="118" spans="1:8" x14ac:dyDescent="0.2">
      <c r="A118" s="154"/>
      <c r="B118" s="162"/>
      <c r="C118" s="99"/>
      <c r="D118" s="28"/>
      <c r="E118" s="166"/>
      <c r="H118" s="28"/>
    </row>
    <row r="119" spans="1:8" x14ac:dyDescent="0.2">
      <c r="A119" s="154"/>
      <c r="B119" s="162"/>
      <c r="C119" s="99"/>
      <c r="D119" s="28"/>
      <c r="E119" s="166"/>
      <c r="H119" s="28"/>
    </row>
    <row r="120" spans="1:8" x14ac:dyDescent="0.2">
      <c r="A120" s="154"/>
      <c r="B120" s="162"/>
      <c r="C120" s="99"/>
      <c r="D120" s="28"/>
      <c r="E120" s="163"/>
      <c r="H120" s="28"/>
    </row>
    <row r="121" spans="1:8" x14ac:dyDescent="0.2">
      <c r="A121" s="167"/>
      <c r="B121" s="168"/>
      <c r="C121" s="169"/>
      <c r="D121" s="170"/>
      <c r="E121" s="163"/>
      <c r="H121" s="28"/>
    </row>
    <row r="122" spans="1:8" x14ac:dyDescent="0.2">
      <c r="A122" s="171"/>
      <c r="B122" s="172"/>
      <c r="C122" s="169"/>
      <c r="D122" s="170"/>
      <c r="E122" s="163"/>
      <c r="H122" s="28"/>
    </row>
    <row r="123" spans="1:8" x14ac:dyDescent="0.2">
      <c r="A123" s="154"/>
      <c r="B123" s="162"/>
      <c r="C123" s="99"/>
      <c r="D123" s="28"/>
      <c r="E123" s="163"/>
      <c r="H123" s="28"/>
    </row>
    <row r="124" spans="1:8" x14ac:dyDescent="0.2">
      <c r="A124" s="154"/>
      <c r="B124" s="162"/>
      <c r="C124" s="99"/>
      <c r="D124" s="28"/>
      <c r="E124" s="163"/>
      <c r="H124" s="28"/>
    </row>
    <row r="125" spans="1:8" x14ac:dyDescent="0.2">
      <c r="A125" s="154"/>
      <c r="B125" s="162"/>
      <c r="C125" s="99"/>
      <c r="D125" s="28"/>
      <c r="E125" s="28"/>
      <c r="H125" s="28"/>
    </row>
    <row r="126" spans="1:8" x14ac:dyDescent="0.2">
      <c r="A126" s="28"/>
      <c r="B126" s="162"/>
      <c r="C126" s="99"/>
      <c r="D126" s="28"/>
      <c r="E126" s="163"/>
      <c r="H126" s="28"/>
    </row>
    <row r="127" spans="1:8" x14ac:dyDescent="0.2">
      <c r="A127" s="154"/>
      <c r="B127" s="162"/>
      <c r="C127" s="96"/>
      <c r="D127" s="163"/>
      <c r="E127" s="163"/>
      <c r="H127" s="28"/>
    </row>
    <row r="128" spans="1:8" x14ac:dyDescent="0.2">
      <c r="A128" s="154"/>
      <c r="B128" s="162"/>
      <c r="C128" s="99"/>
      <c r="D128" s="155"/>
      <c r="E128" s="163"/>
      <c r="H128" s="28"/>
    </row>
    <row r="129" spans="1:8" x14ac:dyDescent="0.2">
      <c r="A129" s="154"/>
      <c r="B129" s="28"/>
      <c r="C129" s="99"/>
      <c r="D129" s="28"/>
      <c r="E129" s="28"/>
      <c r="H129" s="28"/>
    </row>
    <row r="130" spans="1:8" x14ac:dyDescent="0.2">
      <c r="A130" s="96"/>
      <c r="B130" s="162"/>
      <c r="C130" s="99"/>
      <c r="D130" s="155"/>
      <c r="E130" s="28"/>
      <c r="H130" s="28"/>
    </row>
    <row r="131" spans="1:8" x14ac:dyDescent="0.2">
      <c r="A131" s="154"/>
      <c r="B131" s="162"/>
      <c r="C131" s="99"/>
      <c r="D131" s="28"/>
      <c r="E131" s="28"/>
      <c r="H131" s="28"/>
    </row>
    <row r="132" spans="1:8" x14ac:dyDescent="0.2">
      <c r="A132" s="154"/>
      <c r="B132" s="162"/>
      <c r="C132" s="96"/>
      <c r="D132" s="28"/>
      <c r="E132" s="28"/>
      <c r="H132" s="28"/>
    </row>
    <row r="133" spans="1:8" x14ac:dyDescent="0.2">
      <c r="A133" s="154"/>
      <c r="B133" s="162"/>
      <c r="C133" s="96"/>
      <c r="D133" s="28"/>
      <c r="E133" s="28"/>
      <c r="H133" s="28"/>
    </row>
    <row r="134" spans="1:8" x14ac:dyDescent="0.2">
      <c r="A134" s="154"/>
      <c r="B134" s="162"/>
      <c r="C134" s="96"/>
      <c r="D134" s="163"/>
      <c r="E134" s="28"/>
      <c r="H134" s="28"/>
    </row>
    <row r="135" spans="1:8" x14ac:dyDescent="0.2">
      <c r="A135" s="28"/>
      <c r="B135" s="162"/>
      <c r="C135" s="99"/>
      <c r="D135" s="28"/>
      <c r="E135" s="28"/>
      <c r="H135" s="28"/>
    </row>
    <row r="136" spans="1:8" x14ac:dyDescent="0.2">
      <c r="A136" s="154"/>
      <c r="B136" s="162"/>
      <c r="C136" s="96"/>
      <c r="D136" s="28"/>
      <c r="E136" s="28"/>
      <c r="H136" s="28"/>
    </row>
    <row r="137" spans="1:8" x14ac:dyDescent="0.2">
      <c r="A137" s="154"/>
      <c r="B137" s="162"/>
      <c r="C137" s="96"/>
      <c r="D137" s="28"/>
      <c r="E137" s="28"/>
      <c r="H137" s="28"/>
    </row>
    <row r="138" spans="1:8" x14ac:dyDescent="0.2">
      <c r="A138" s="28"/>
      <c r="B138" s="28"/>
      <c r="C138" s="28"/>
      <c r="D138" s="28"/>
      <c r="E138" s="28"/>
      <c r="H138" s="28"/>
    </row>
    <row r="139" spans="1:8" x14ac:dyDescent="0.2">
      <c r="A139" s="28"/>
      <c r="B139" s="28"/>
      <c r="C139" s="158"/>
      <c r="D139" s="28"/>
      <c r="E139" s="28"/>
      <c r="H139" s="28"/>
    </row>
    <row r="140" spans="1:8" x14ac:dyDescent="0.2">
      <c r="A140" s="28"/>
      <c r="B140" s="28"/>
      <c r="C140" s="28"/>
      <c r="D140" s="28"/>
      <c r="E140" s="28"/>
      <c r="H140" s="28"/>
    </row>
    <row r="141" spans="1:8" x14ac:dyDescent="0.2">
      <c r="A141" s="28"/>
      <c r="B141" s="28"/>
      <c r="C141" s="28"/>
      <c r="D141" s="28"/>
      <c r="E141" s="28"/>
      <c r="H141" s="28"/>
    </row>
    <row r="142" spans="1:8" x14ac:dyDescent="0.2">
      <c r="A142" s="28"/>
      <c r="B142" s="28"/>
      <c r="C142" s="28"/>
      <c r="D142" s="28"/>
      <c r="E142" s="28"/>
      <c r="H142" s="28"/>
    </row>
    <row r="143" spans="1:8" x14ac:dyDescent="0.2">
      <c r="A143" s="28"/>
      <c r="B143" s="28"/>
      <c r="C143" s="28"/>
      <c r="D143" s="28"/>
      <c r="E143" s="28"/>
      <c r="H143" s="28"/>
    </row>
    <row r="144" spans="1:8" x14ac:dyDescent="0.2">
      <c r="A144" s="28"/>
      <c r="B144" s="28"/>
      <c r="C144" s="28"/>
      <c r="D144" s="28"/>
      <c r="E144" s="28"/>
      <c r="H144" s="28"/>
    </row>
    <row r="145" spans="1:8" x14ac:dyDescent="0.2">
      <c r="A145" s="28"/>
      <c r="B145" s="28"/>
      <c r="C145" s="28"/>
      <c r="D145" s="28"/>
      <c r="E145" s="28"/>
      <c r="H145" s="28"/>
    </row>
    <row r="146" spans="1:8" x14ac:dyDescent="0.2">
      <c r="A146" s="28"/>
      <c r="B146" s="28"/>
      <c r="C146" s="28"/>
      <c r="D146" s="28"/>
      <c r="E146" s="28"/>
      <c r="H146" s="28"/>
    </row>
    <row r="147" spans="1:8" x14ac:dyDescent="0.2">
      <c r="A147" s="28"/>
      <c r="B147" s="28"/>
      <c r="C147" s="28"/>
      <c r="D147" s="28"/>
      <c r="E147" s="28"/>
    </row>
    <row r="148" spans="1:8" x14ac:dyDescent="0.2">
      <c r="A148" s="28"/>
      <c r="B148" s="28"/>
      <c r="C148" s="28"/>
      <c r="D148" s="28"/>
      <c r="E148" s="28"/>
    </row>
    <row r="149" spans="1:8" x14ac:dyDescent="0.2">
      <c r="A149" s="28"/>
      <c r="B149" s="28"/>
      <c r="C149" s="28"/>
      <c r="D149" s="28"/>
      <c r="E149" s="28"/>
    </row>
    <row r="150" spans="1:8" x14ac:dyDescent="0.2">
      <c r="A150" s="28"/>
      <c r="B150" s="28"/>
      <c r="C150" s="28"/>
      <c r="D150" s="28"/>
      <c r="E150" s="28"/>
    </row>
    <row r="151" spans="1:8" x14ac:dyDescent="0.2">
      <c r="A151" s="28"/>
      <c r="B151" s="28"/>
      <c r="C151" s="28"/>
      <c r="D151" s="28"/>
      <c r="E151" s="28"/>
    </row>
    <row r="152" spans="1:8" x14ac:dyDescent="0.2">
      <c r="A152" s="28"/>
      <c r="B152" s="28"/>
      <c r="C152" s="28"/>
      <c r="D152" s="28"/>
      <c r="E152" s="28"/>
    </row>
    <row r="153" spans="1:8" x14ac:dyDescent="0.2">
      <c r="A153" s="28"/>
      <c r="B153" s="28"/>
      <c r="C153" s="28"/>
      <c r="D153" s="28"/>
      <c r="E153" s="28"/>
    </row>
    <row r="154" spans="1:8" x14ac:dyDescent="0.2">
      <c r="A154" s="28"/>
      <c r="B154" s="28"/>
      <c r="C154" s="28"/>
      <c r="D154" s="28"/>
      <c r="E154" s="28"/>
    </row>
    <row r="155" spans="1:8" x14ac:dyDescent="0.2">
      <c r="A155" s="28"/>
      <c r="B155" s="28"/>
      <c r="C155" s="28"/>
      <c r="D155" s="28"/>
      <c r="E155" s="28"/>
    </row>
    <row r="156" spans="1:8" x14ac:dyDescent="0.2">
      <c r="A156" s="28"/>
      <c r="B156" s="28"/>
      <c r="C156" s="28"/>
      <c r="D156" s="28"/>
      <c r="E156" s="28"/>
    </row>
    <row r="157" spans="1:8" x14ac:dyDescent="0.2">
      <c r="A157" s="28"/>
      <c r="B157" s="28"/>
      <c r="C157" s="28"/>
      <c r="D157" s="28"/>
      <c r="E157" s="28"/>
    </row>
    <row r="158" spans="1:8" x14ac:dyDescent="0.2">
      <c r="A158" s="28"/>
      <c r="B158" s="28"/>
      <c r="C158" s="28"/>
      <c r="D158" s="28"/>
      <c r="E158" s="28"/>
    </row>
    <row r="159" spans="1:8" x14ac:dyDescent="0.2">
      <c r="A159" s="28"/>
      <c r="B159" s="28"/>
      <c r="C159" s="28"/>
      <c r="D159" s="28"/>
      <c r="E159" s="28"/>
    </row>
    <row r="160" spans="1:8" x14ac:dyDescent="0.2">
      <c r="A160" s="28"/>
      <c r="B160" s="28"/>
      <c r="C160" s="28"/>
      <c r="D160" s="28"/>
      <c r="E160" s="28"/>
    </row>
    <row r="161" spans="1:5" x14ac:dyDescent="0.2">
      <c r="A161" s="28"/>
      <c r="B161" s="28"/>
      <c r="C161" s="28"/>
      <c r="D161" s="28"/>
      <c r="E161" s="28"/>
    </row>
    <row r="162" spans="1:5" x14ac:dyDescent="0.2">
      <c r="A162" s="28"/>
      <c r="B162" s="28"/>
      <c r="C162" s="28"/>
      <c r="D162" s="28"/>
      <c r="E162" s="28"/>
    </row>
    <row r="163" spans="1:5" x14ac:dyDescent="0.2">
      <c r="A163" s="28"/>
      <c r="B163" s="28"/>
      <c r="C163" s="28"/>
      <c r="D163" s="28"/>
      <c r="E163" s="28"/>
    </row>
    <row r="164" spans="1:5" x14ac:dyDescent="0.2">
      <c r="A164" s="28"/>
      <c r="B164" s="28"/>
      <c r="C164" s="28"/>
      <c r="D164" s="28"/>
      <c r="E164" s="28"/>
    </row>
    <row r="165" spans="1:5" x14ac:dyDescent="0.2">
      <c r="A165" s="28"/>
      <c r="B165" s="28"/>
      <c r="C165" s="28"/>
      <c r="D165" s="28"/>
      <c r="E165" s="28"/>
    </row>
    <row r="166" spans="1:5" x14ac:dyDescent="0.2">
      <c r="A166" s="28"/>
      <c r="B166" s="28"/>
      <c r="C166" s="28"/>
      <c r="D166" s="28"/>
      <c r="E166" s="28"/>
    </row>
    <row r="167" spans="1:5" x14ac:dyDescent="0.2">
      <c r="A167" s="28"/>
      <c r="B167" s="28"/>
      <c r="C167" s="28"/>
      <c r="D167" s="28"/>
      <c r="E167" s="28"/>
    </row>
    <row r="168" spans="1:5" x14ac:dyDescent="0.2">
      <c r="A168" s="28"/>
      <c r="B168" s="28"/>
      <c r="C168" s="28"/>
      <c r="D168" s="28"/>
      <c r="E168" s="28"/>
    </row>
    <row r="169" spans="1:5" x14ac:dyDescent="0.2">
      <c r="A169" s="28"/>
      <c r="B169" s="28"/>
      <c r="C169" s="28"/>
      <c r="D169" s="28"/>
      <c r="E169" s="28"/>
    </row>
    <row r="170" spans="1:5" x14ac:dyDescent="0.2">
      <c r="A170" s="28"/>
      <c r="B170" s="28"/>
      <c r="C170" s="28"/>
      <c r="D170" s="28"/>
      <c r="E170" s="28"/>
    </row>
    <row r="171" spans="1:5" x14ac:dyDescent="0.2">
      <c r="A171" s="28"/>
      <c r="B171" s="28"/>
      <c r="C171" s="28"/>
      <c r="D171" s="28"/>
      <c r="E171" s="28"/>
    </row>
    <row r="172" spans="1:5" x14ac:dyDescent="0.2">
      <c r="A172" s="28"/>
      <c r="B172" s="28"/>
      <c r="C172" s="28"/>
      <c r="D172" s="28"/>
      <c r="E172" s="28"/>
    </row>
    <row r="173" spans="1:5" x14ac:dyDescent="0.2">
      <c r="A173" s="28"/>
      <c r="B173" s="28"/>
      <c r="C173" s="28"/>
      <c r="D173" s="28"/>
      <c r="E173" s="28"/>
    </row>
    <row r="174" spans="1:5" x14ac:dyDescent="0.2">
      <c r="A174" s="28"/>
      <c r="B174" s="28"/>
      <c r="C174" s="28"/>
      <c r="D174" s="28"/>
      <c r="E174" s="28"/>
    </row>
    <row r="175" spans="1:5" x14ac:dyDescent="0.2">
      <c r="A175" s="28"/>
      <c r="B175" s="28"/>
      <c r="C175" s="28"/>
      <c r="D175" s="28"/>
      <c r="E175" s="28"/>
    </row>
    <row r="176" spans="1:5" x14ac:dyDescent="0.2">
      <c r="A176" s="28"/>
      <c r="B176" s="28"/>
      <c r="C176" s="28"/>
      <c r="D176" s="28"/>
      <c r="E176" s="28"/>
    </row>
    <row r="177" spans="1:5" x14ac:dyDescent="0.2">
      <c r="A177" s="28"/>
      <c r="B177" s="28"/>
      <c r="C177" s="28"/>
      <c r="D177" s="28"/>
      <c r="E177" s="28"/>
    </row>
    <row r="178" spans="1:5" x14ac:dyDescent="0.2">
      <c r="A178" s="28"/>
      <c r="B178" s="28"/>
      <c r="C178" s="28"/>
      <c r="D178" s="28"/>
      <c r="E178" s="28"/>
    </row>
    <row r="179" spans="1:5" x14ac:dyDescent="0.2">
      <c r="A179" s="28"/>
      <c r="B179" s="28"/>
      <c r="C179" s="28"/>
      <c r="D179" s="28"/>
      <c r="E179" s="28"/>
    </row>
    <row r="180" spans="1:5" x14ac:dyDescent="0.2">
      <c r="A180" s="28"/>
      <c r="B180" s="28"/>
      <c r="C180" s="28"/>
      <c r="D180" s="28"/>
      <c r="E180" s="28"/>
    </row>
    <row r="181" spans="1:5" x14ac:dyDescent="0.2">
      <c r="A181" s="28"/>
      <c r="B181" s="28"/>
      <c r="C181" s="28"/>
      <c r="D181" s="28"/>
      <c r="E181" s="28"/>
    </row>
    <row r="182" spans="1:5" x14ac:dyDescent="0.2">
      <c r="A182" s="28"/>
      <c r="B182" s="28"/>
      <c r="C182" s="28"/>
      <c r="D182" s="28"/>
      <c r="E182" s="28"/>
    </row>
    <row r="183" spans="1:5" x14ac:dyDescent="0.2">
      <c r="A183" s="28"/>
      <c r="B183" s="28"/>
      <c r="C183" s="28"/>
      <c r="D183" s="28"/>
      <c r="E183" s="28"/>
    </row>
    <row r="184" spans="1:5" x14ac:dyDescent="0.2">
      <c r="A184" s="28"/>
      <c r="B184" s="28"/>
      <c r="C184" s="28"/>
      <c r="D184" s="28"/>
      <c r="E184" s="28"/>
    </row>
    <row r="185" spans="1:5" x14ac:dyDescent="0.2">
      <c r="A185" s="28"/>
      <c r="B185" s="28"/>
      <c r="C185" s="28"/>
      <c r="D185" s="28"/>
      <c r="E185" s="28"/>
    </row>
    <row r="186" spans="1:5" x14ac:dyDescent="0.2">
      <c r="A186" s="28"/>
      <c r="B186" s="28"/>
      <c r="C186" s="28"/>
      <c r="D186" s="28"/>
      <c r="E186" s="28"/>
    </row>
    <row r="187" spans="1:5" x14ac:dyDescent="0.2">
      <c r="A187" s="28"/>
      <c r="B187" s="28"/>
      <c r="C187" s="28"/>
      <c r="D187" s="28"/>
      <c r="E187" s="28"/>
    </row>
    <row r="188" spans="1:5" x14ac:dyDescent="0.2">
      <c r="A188" s="28"/>
      <c r="B188" s="28"/>
      <c r="C188" s="28"/>
      <c r="D188" s="28"/>
      <c r="E188" s="28"/>
    </row>
    <row r="189" spans="1:5" x14ac:dyDescent="0.2">
      <c r="A189" s="28"/>
      <c r="B189" s="28"/>
      <c r="C189" s="28"/>
      <c r="D189" s="28"/>
      <c r="E189" s="28"/>
    </row>
    <row r="190" spans="1:5" x14ac:dyDescent="0.2">
      <c r="A190" s="28"/>
      <c r="B190" s="28"/>
      <c r="C190" s="28"/>
      <c r="D190" s="28"/>
      <c r="E190" s="28"/>
    </row>
    <row r="191" spans="1:5" x14ac:dyDescent="0.2">
      <c r="A191" s="28"/>
      <c r="B191" s="28"/>
      <c r="C191" s="28"/>
      <c r="D191" s="28"/>
      <c r="E191" s="28"/>
    </row>
    <row r="192" spans="1:5" x14ac:dyDescent="0.2">
      <c r="A192" s="28"/>
      <c r="B192" s="28"/>
      <c r="C192" s="28"/>
      <c r="D192" s="28"/>
      <c r="E192" s="28"/>
    </row>
    <row r="193" spans="1:5" x14ac:dyDescent="0.2">
      <c r="A193" s="28"/>
      <c r="B193" s="28"/>
      <c r="C193" s="28"/>
      <c r="D193" s="28"/>
      <c r="E193" s="28"/>
    </row>
    <row r="194" spans="1:5" x14ac:dyDescent="0.2">
      <c r="A194" s="28"/>
      <c r="B194" s="28"/>
      <c r="C194" s="28"/>
      <c r="D194" s="28"/>
      <c r="E194" s="28"/>
    </row>
    <row r="195" spans="1:5" x14ac:dyDescent="0.2">
      <c r="A195" s="28"/>
      <c r="B195" s="28"/>
      <c r="C195" s="28"/>
      <c r="D195" s="28"/>
      <c r="E195" s="28"/>
    </row>
    <row r="196" spans="1:5" x14ac:dyDescent="0.2">
      <c r="A196" s="28"/>
      <c r="B196" s="28"/>
      <c r="C196" s="28"/>
      <c r="D196" s="28"/>
      <c r="E196" s="28"/>
    </row>
    <row r="197" spans="1:5" x14ac:dyDescent="0.2">
      <c r="A197" s="28"/>
      <c r="B197" s="28"/>
      <c r="C197" s="28"/>
      <c r="D197" s="28"/>
      <c r="E197" s="28"/>
    </row>
    <row r="198" spans="1:5" x14ac:dyDescent="0.2">
      <c r="A198" s="28"/>
      <c r="B198" s="28"/>
      <c r="C198" s="28"/>
      <c r="D198" s="28"/>
      <c r="E198" s="28"/>
    </row>
  </sheetData>
  <mergeCells count="7">
    <mergeCell ref="A4:B4"/>
    <mergeCell ref="I2:J2"/>
    <mergeCell ref="A2:B2"/>
    <mergeCell ref="A3:B3"/>
    <mergeCell ref="D2:E2"/>
    <mergeCell ref="F2:G2"/>
    <mergeCell ref="D3:E3"/>
  </mergeCells>
  <pageMargins left="0.2" right="0.2" top="1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11" workbookViewId="0">
      <selection activeCell="C11" sqref="C11"/>
    </sheetView>
  </sheetViews>
  <sheetFormatPr baseColWidth="10" defaultColWidth="8.83203125" defaultRowHeight="15" x14ac:dyDescent="0.2"/>
  <cols>
    <col min="1" max="1" width="37.83203125" customWidth="1"/>
    <col min="2" max="2" width="27" customWidth="1"/>
    <col min="3" max="3" width="26.5" customWidth="1"/>
    <col min="4" max="4" width="24.1640625" customWidth="1"/>
    <col min="5" max="5" width="25" customWidth="1"/>
  </cols>
  <sheetData>
    <row r="1" spans="1:5" ht="28" thickBot="1" x14ac:dyDescent="0.25">
      <c r="A1" s="22" t="s">
        <v>105</v>
      </c>
      <c r="B1" s="110" t="s">
        <v>104</v>
      </c>
      <c r="C1" s="110" t="s">
        <v>107</v>
      </c>
      <c r="D1" s="113" t="s">
        <v>112</v>
      </c>
      <c r="E1" s="110" t="s">
        <v>144</v>
      </c>
    </row>
    <row r="2" spans="1:5" ht="16" thickTop="1" x14ac:dyDescent="0.2">
      <c r="A2" s="21" t="s">
        <v>8</v>
      </c>
      <c r="B2" s="61"/>
      <c r="C2" s="65"/>
      <c r="D2" s="68"/>
      <c r="E2" s="108"/>
    </row>
    <row r="3" spans="1:5" x14ac:dyDescent="0.2">
      <c r="A3" s="21" t="s">
        <v>9</v>
      </c>
      <c r="B3" s="62"/>
      <c r="C3" s="7"/>
      <c r="D3" s="66"/>
      <c r="E3" s="109"/>
    </row>
    <row r="4" spans="1:5" x14ac:dyDescent="0.2">
      <c r="A4" s="21" t="s">
        <v>10</v>
      </c>
      <c r="B4" s="62"/>
      <c r="C4" s="7"/>
      <c r="D4" s="66"/>
      <c r="E4" s="109"/>
    </row>
    <row r="5" spans="1:5" x14ac:dyDescent="0.2">
      <c r="A5" s="21" t="s">
        <v>11</v>
      </c>
      <c r="B5" s="63">
        <v>250</v>
      </c>
      <c r="C5" s="7"/>
      <c r="D5" s="66"/>
      <c r="E5" s="109"/>
    </row>
    <row r="6" spans="1:5" x14ac:dyDescent="0.2">
      <c r="A6" s="21" t="s">
        <v>12</v>
      </c>
      <c r="B6" s="63">
        <v>250</v>
      </c>
      <c r="C6" s="7"/>
      <c r="D6" s="66"/>
      <c r="E6" s="109"/>
    </row>
    <row r="7" spans="1:5" x14ac:dyDescent="0.2">
      <c r="A7" s="21" t="s">
        <v>13</v>
      </c>
      <c r="B7" s="62"/>
      <c r="C7" s="7"/>
      <c r="D7" s="66">
        <v>1000</v>
      </c>
      <c r="E7" s="109"/>
    </row>
    <row r="8" spans="1:5" x14ac:dyDescent="0.2">
      <c r="A8" s="21" t="s">
        <v>14</v>
      </c>
      <c r="B8" s="62"/>
      <c r="C8" s="7"/>
      <c r="D8" s="66"/>
      <c r="E8" s="109"/>
    </row>
    <row r="9" spans="1:5" x14ac:dyDescent="0.2">
      <c r="A9" s="21" t="s">
        <v>15</v>
      </c>
      <c r="B9" s="62"/>
      <c r="C9" s="7"/>
      <c r="D9" s="66"/>
      <c r="E9" s="109"/>
    </row>
    <row r="10" spans="1:5" x14ac:dyDescent="0.2">
      <c r="A10" s="21" t="s">
        <v>16</v>
      </c>
      <c r="B10" s="63">
        <v>500</v>
      </c>
      <c r="C10" s="7"/>
      <c r="D10" s="66">
        <v>250</v>
      </c>
      <c r="E10" s="109"/>
    </row>
    <row r="11" spans="1:5" x14ac:dyDescent="0.2">
      <c r="A11" s="21" t="s">
        <v>17</v>
      </c>
      <c r="B11" s="62"/>
      <c r="C11" s="7"/>
      <c r="D11" s="66"/>
      <c r="E11" s="109"/>
    </row>
    <row r="12" spans="1:5" x14ac:dyDescent="0.2">
      <c r="A12" s="21" t="s">
        <v>18</v>
      </c>
      <c r="B12" s="63"/>
      <c r="C12" s="7"/>
      <c r="D12" s="66"/>
      <c r="E12" s="109"/>
    </row>
    <row r="13" spans="1:5" x14ac:dyDescent="0.2">
      <c r="A13" s="21" t="s">
        <v>19</v>
      </c>
      <c r="B13" s="62"/>
      <c r="C13" s="7"/>
      <c r="D13" s="66">
        <v>250</v>
      </c>
      <c r="E13" s="109"/>
    </row>
    <row r="14" spans="1:5" x14ac:dyDescent="0.2">
      <c r="A14" s="21" t="s">
        <v>20</v>
      </c>
      <c r="B14" s="62"/>
      <c r="C14" s="7"/>
      <c r="D14" s="66"/>
      <c r="E14" s="109"/>
    </row>
    <row r="15" spans="1:5" x14ac:dyDescent="0.2">
      <c r="A15" s="21" t="s">
        <v>21</v>
      </c>
      <c r="B15" s="63">
        <v>2500</v>
      </c>
      <c r="C15" s="63"/>
      <c r="D15" s="66">
        <f>1800+1600</f>
        <v>3400</v>
      </c>
      <c r="E15" s="109"/>
    </row>
    <row r="16" spans="1:5" x14ac:dyDescent="0.2">
      <c r="A16" s="21" t="s">
        <v>22</v>
      </c>
      <c r="B16" s="62"/>
      <c r="C16" s="7"/>
      <c r="D16" s="66"/>
      <c r="E16" s="109"/>
    </row>
    <row r="17" spans="1:5" x14ac:dyDescent="0.2">
      <c r="A17" s="21" t="s">
        <v>23</v>
      </c>
      <c r="B17" s="63"/>
      <c r="C17" s="7"/>
      <c r="D17" s="66"/>
      <c r="E17" s="109"/>
    </row>
    <row r="18" spans="1:5" x14ac:dyDescent="0.2">
      <c r="A18" s="21" t="s">
        <v>24</v>
      </c>
      <c r="B18" s="62"/>
      <c r="C18" s="7"/>
      <c r="D18" s="66"/>
      <c r="E18" s="109"/>
    </row>
    <row r="19" spans="1:5" x14ac:dyDescent="0.2">
      <c r="A19" s="21" t="s">
        <v>25</v>
      </c>
      <c r="B19" s="63">
        <v>1000</v>
      </c>
      <c r="C19" s="63">
        <v>500</v>
      </c>
      <c r="D19" s="66"/>
      <c r="E19" s="109"/>
    </row>
    <row r="20" spans="1:5" x14ac:dyDescent="0.2">
      <c r="A20" s="21" t="s">
        <v>26</v>
      </c>
      <c r="B20" s="63">
        <v>250</v>
      </c>
      <c r="C20" s="7"/>
      <c r="D20" s="66"/>
      <c r="E20" s="109"/>
    </row>
    <row r="21" spans="1:5" x14ac:dyDescent="0.2">
      <c r="A21" s="21" t="s">
        <v>27</v>
      </c>
      <c r="B21" s="62"/>
      <c r="C21" s="7"/>
      <c r="D21" s="66">
        <v>250</v>
      </c>
      <c r="E21" s="109"/>
    </row>
    <row r="22" spans="1:5" x14ac:dyDescent="0.2">
      <c r="A22" s="21" t="s">
        <v>28</v>
      </c>
      <c r="B22" s="63">
        <v>500</v>
      </c>
      <c r="C22" s="7"/>
      <c r="D22" s="66"/>
      <c r="E22" s="109"/>
    </row>
    <row r="23" spans="1:5" x14ac:dyDescent="0.2">
      <c r="A23" s="21" t="s">
        <v>29</v>
      </c>
      <c r="B23" s="62"/>
      <c r="C23" s="7"/>
      <c r="D23" s="66"/>
      <c r="E23" s="109"/>
    </row>
    <row r="24" spans="1:5" x14ac:dyDescent="0.2">
      <c r="A24" s="21" t="s">
        <v>30</v>
      </c>
      <c r="B24" s="63">
        <v>500</v>
      </c>
      <c r="C24" s="63">
        <v>500</v>
      </c>
      <c r="D24" s="66">
        <v>500</v>
      </c>
      <c r="E24" s="109"/>
    </row>
    <row r="25" spans="1:5" x14ac:dyDescent="0.2">
      <c r="A25" s="21" t="s">
        <v>31</v>
      </c>
      <c r="B25" s="62"/>
      <c r="C25" s="63">
        <v>450</v>
      </c>
      <c r="D25" s="66">
        <v>2000</v>
      </c>
      <c r="E25" s="109"/>
    </row>
    <row r="26" spans="1:5" x14ac:dyDescent="0.2">
      <c r="A26" s="21" t="s">
        <v>32</v>
      </c>
      <c r="B26" s="62"/>
      <c r="C26" s="7"/>
      <c r="D26" s="66"/>
      <c r="E26" s="109"/>
    </row>
    <row r="27" spans="1:5" x14ac:dyDescent="0.2">
      <c r="A27" s="21" t="s">
        <v>33</v>
      </c>
      <c r="B27" s="62"/>
      <c r="C27" s="7"/>
      <c r="D27" s="66">
        <f>750+500</f>
        <v>1250</v>
      </c>
      <c r="E27" s="109"/>
    </row>
    <row r="28" spans="1:5" x14ac:dyDescent="0.2">
      <c r="A28" s="21" t="s">
        <v>34</v>
      </c>
      <c r="B28" s="62"/>
      <c r="C28" s="7"/>
      <c r="D28" s="66"/>
      <c r="E28" s="109"/>
    </row>
    <row r="29" spans="1:5" x14ac:dyDescent="0.2">
      <c r="A29" s="21" t="s">
        <v>35</v>
      </c>
      <c r="B29" s="62"/>
      <c r="C29" s="7"/>
      <c r="D29" s="66"/>
      <c r="E29" s="109"/>
    </row>
    <row r="30" spans="1:5" x14ac:dyDescent="0.2">
      <c r="A30" s="21" t="s">
        <v>36</v>
      </c>
      <c r="B30" s="63">
        <v>2000</v>
      </c>
      <c r="C30" s="7"/>
      <c r="D30" s="66"/>
      <c r="E30" s="109"/>
    </row>
    <row r="31" spans="1:5" x14ac:dyDescent="0.2">
      <c r="A31" s="21" t="s">
        <v>37</v>
      </c>
      <c r="B31" s="62"/>
      <c r="C31" s="7"/>
      <c r="D31" s="66"/>
      <c r="E31" s="109"/>
    </row>
    <row r="32" spans="1:5" x14ac:dyDescent="0.2">
      <c r="A32" s="21" t="s">
        <v>38</v>
      </c>
      <c r="B32" s="62"/>
      <c r="C32" s="7"/>
      <c r="D32" s="66">
        <v>500</v>
      </c>
      <c r="E32" s="109"/>
    </row>
    <row r="33" spans="1:5" x14ac:dyDescent="0.2">
      <c r="A33" s="21" t="s">
        <v>39</v>
      </c>
      <c r="B33" s="63">
        <v>250</v>
      </c>
      <c r="C33" s="7"/>
      <c r="D33" s="66">
        <v>250</v>
      </c>
      <c r="E33" s="109"/>
    </row>
    <row r="34" spans="1:5" x14ac:dyDescent="0.2">
      <c r="A34" s="21" t="s">
        <v>40</v>
      </c>
      <c r="B34" s="63">
        <v>250</v>
      </c>
      <c r="C34" s="63">
        <f>250+250</f>
        <v>500</v>
      </c>
      <c r="D34" s="66">
        <v>500</v>
      </c>
      <c r="E34" s="109">
        <v>500</v>
      </c>
    </row>
    <row r="35" spans="1:5" x14ac:dyDescent="0.2">
      <c r="A35" s="21" t="s">
        <v>41</v>
      </c>
      <c r="B35" s="63">
        <v>2500</v>
      </c>
      <c r="C35" s="7"/>
      <c r="D35" s="66">
        <v>1000</v>
      </c>
      <c r="E35" s="109"/>
    </row>
    <row r="36" spans="1:5" x14ac:dyDescent="0.2">
      <c r="A36" s="21" t="s">
        <v>42</v>
      </c>
      <c r="B36" s="62"/>
      <c r="C36" s="7"/>
      <c r="D36" s="66"/>
      <c r="E36" s="109"/>
    </row>
    <row r="37" spans="1:5" x14ac:dyDescent="0.2">
      <c r="A37" s="21" t="s">
        <v>43</v>
      </c>
      <c r="B37" s="62"/>
      <c r="C37" s="7"/>
      <c r="D37" s="66"/>
      <c r="E37" s="109"/>
    </row>
    <row r="38" spans="1:5" x14ac:dyDescent="0.2">
      <c r="A38" s="21" t="s">
        <v>44</v>
      </c>
      <c r="B38" s="62"/>
      <c r="C38" s="7"/>
      <c r="D38" s="66"/>
      <c r="E38" s="109"/>
    </row>
    <row r="39" spans="1:5" x14ac:dyDescent="0.2">
      <c r="A39" s="21" t="s">
        <v>45</v>
      </c>
      <c r="B39" s="62"/>
      <c r="C39" s="63">
        <v>500</v>
      </c>
      <c r="D39" s="66">
        <f>250+250</f>
        <v>500</v>
      </c>
      <c r="E39" s="109"/>
    </row>
    <row r="40" spans="1:5" x14ac:dyDescent="0.2">
      <c r="A40" s="21" t="s">
        <v>46</v>
      </c>
      <c r="B40" s="62"/>
      <c r="C40" s="7"/>
      <c r="D40" s="66">
        <v>1000</v>
      </c>
      <c r="E40" s="109"/>
    </row>
    <row r="41" spans="1:5" x14ac:dyDescent="0.2">
      <c r="A41" s="21" t="s">
        <v>47</v>
      </c>
      <c r="B41" s="62"/>
      <c r="C41" s="7"/>
      <c r="D41" s="66"/>
      <c r="E41" s="109"/>
    </row>
    <row r="42" spans="1:5" x14ac:dyDescent="0.2">
      <c r="A42" s="21" t="s">
        <v>48</v>
      </c>
      <c r="B42" s="62"/>
      <c r="C42" s="7"/>
      <c r="D42" s="66"/>
      <c r="E42" s="109"/>
    </row>
    <row r="43" spans="1:5" x14ac:dyDescent="0.2">
      <c r="A43" s="21" t="s">
        <v>49</v>
      </c>
      <c r="B43" s="62"/>
      <c r="C43" s="7"/>
      <c r="D43" s="66"/>
      <c r="E43" s="109"/>
    </row>
    <row r="44" spans="1:5" x14ac:dyDescent="0.2">
      <c r="A44" s="21" t="s">
        <v>50</v>
      </c>
      <c r="B44" s="63">
        <v>150</v>
      </c>
      <c r="C44" s="7"/>
      <c r="D44" s="66">
        <f>500+500</f>
        <v>1000</v>
      </c>
      <c r="E44" s="109"/>
    </row>
    <row r="45" spans="1:5" x14ac:dyDescent="0.2">
      <c r="A45" s="21" t="s">
        <v>51</v>
      </c>
      <c r="B45" s="63">
        <v>200</v>
      </c>
      <c r="C45" s="7"/>
      <c r="D45" s="66"/>
      <c r="E45" s="109"/>
    </row>
    <row r="46" spans="1:5" x14ac:dyDescent="0.2">
      <c r="A46" s="21" t="s">
        <v>52</v>
      </c>
      <c r="B46" s="62"/>
      <c r="C46" s="7"/>
      <c r="D46" s="66"/>
      <c r="E46" s="109"/>
    </row>
    <row r="47" spans="1:5" x14ac:dyDescent="0.2">
      <c r="A47" s="21" t="s">
        <v>53</v>
      </c>
      <c r="B47" s="63">
        <v>1200</v>
      </c>
      <c r="C47" s="7"/>
      <c r="D47" s="66"/>
      <c r="E47" s="109"/>
    </row>
    <row r="48" spans="1:5" x14ac:dyDescent="0.2">
      <c r="A48" s="21" t="s">
        <v>54</v>
      </c>
      <c r="B48" s="62"/>
      <c r="C48" s="7"/>
      <c r="D48" s="66"/>
      <c r="E48" s="109"/>
    </row>
    <row r="49" spans="1:5" x14ac:dyDescent="0.2">
      <c r="A49" s="21" t="s">
        <v>55</v>
      </c>
      <c r="B49" s="62"/>
      <c r="C49" s="7"/>
      <c r="D49" s="66">
        <v>100</v>
      </c>
      <c r="E49" s="109"/>
    </row>
    <row r="50" spans="1:5" x14ac:dyDescent="0.2">
      <c r="A50" s="21" t="s">
        <v>56</v>
      </c>
      <c r="B50" s="62"/>
      <c r="C50" s="7"/>
      <c r="D50" s="66">
        <v>250</v>
      </c>
      <c r="E50" s="109"/>
    </row>
    <row r="51" spans="1:5" x14ac:dyDescent="0.2">
      <c r="A51" s="21" t="s">
        <v>57</v>
      </c>
      <c r="B51" s="62"/>
      <c r="C51" s="63">
        <v>8000</v>
      </c>
      <c r="D51" s="66"/>
      <c r="E51" s="109"/>
    </row>
    <row r="52" spans="1:5" x14ac:dyDescent="0.2">
      <c r="A52" s="21" t="s">
        <v>58</v>
      </c>
      <c r="B52" s="62"/>
      <c r="C52" s="7"/>
      <c r="D52" s="66"/>
      <c r="E52" s="109"/>
    </row>
    <row r="53" spans="1:5" x14ac:dyDescent="0.2">
      <c r="A53" s="21" t="s">
        <v>59</v>
      </c>
      <c r="B53" s="62"/>
      <c r="C53" s="63">
        <v>1500</v>
      </c>
      <c r="D53" s="66">
        <f>1000+1000</f>
        <v>2000</v>
      </c>
      <c r="E53" s="109"/>
    </row>
    <row r="54" spans="1:5" x14ac:dyDescent="0.2">
      <c r="A54" s="21" t="s">
        <v>60</v>
      </c>
      <c r="B54" s="63">
        <v>2500</v>
      </c>
      <c r="C54" s="7"/>
      <c r="D54" s="66"/>
      <c r="E54" s="109"/>
    </row>
    <row r="55" spans="1:5" x14ac:dyDescent="0.2">
      <c r="A55" s="21" t="s">
        <v>61</v>
      </c>
      <c r="B55" s="63">
        <v>2500</v>
      </c>
      <c r="C55" s="7"/>
      <c r="D55" s="66">
        <f>1750+1000</f>
        <v>2750</v>
      </c>
      <c r="E55" s="109"/>
    </row>
    <row r="56" spans="1:5" x14ac:dyDescent="0.2">
      <c r="A56" s="21" t="s">
        <v>62</v>
      </c>
      <c r="B56" s="63">
        <v>1000</v>
      </c>
      <c r="C56" s="63">
        <v>500</v>
      </c>
      <c r="D56" s="66">
        <f>500+250</f>
        <v>750</v>
      </c>
      <c r="E56" s="109"/>
    </row>
    <row r="57" spans="1:5" x14ac:dyDescent="0.2">
      <c r="A57" s="21" t="s">
        <v>63</v>
      </c>
      <c r="B57" s="62"/>
      <c r="C57" s="7"/>
      <c r="D57" s="66"/>
      <c r="E57" s="109"/>
    </row>
    <row r="58" spans="1:5" x14ac:dyDescent="0.2">
      <c r="A58" s="21" t="s">
        <v>64</v>
      </c>
      <c r="B58" s="63">
        <v>1000</v>
      </c>
      <c r="C58" s="63">
        <v>1000</v>
      </c>
      <c r="D58" s="66">
        <f>250+250</f>
        <v>500</v>
      </c>
      <c r="E58" s="109"/>
    </row>
    <row r="59" spans="1:5" x14ac:dyDescent="0.2">
      <c r="A59" s="21" t="s">
        <v>65</v>
      </c>
      <c r="B59" s="62"/>
      <c r="C59" s="7"/>
      <c r="D59" s="66"/>
      <c r="E59" s="109"/>
    </row>
    <row r="60" spans="1:5" x14ac:dyDescent="0.2">
      <c r="A60" s="21" t="s">
        <v>66</v>
      </c>
      <c r="B60" s="62"/>
      <c r="C60" s="7"/>
      <c r="D60" s="66">
        <v>19500</v>
      </c>
      <c r="E60" s="109"/>
    </row>
    <row r="61" spans="1:5" x14ac:dyDescent="0.2">
      <c r="A61" s="21" t="s">
        <v>67</v>
      </c>
      <c r="B61" s="62"/>
      <c r="C61" s="7"/>
      <c r="D61" s="66">
        <v>1000</v>
      </c>
      <c r="E61" s="109"/>
    </row>
    <row r="62" spans="1:5" x14ac:dyDescent="0.2">
      <c r="A62" s="21" t="s">
        <v>68</v>
      </c>
      <c r="B62" s="63">
        <v>200</v>
      </c>
      <c r="C62" s="7"/>
      <c r="D62" s="66">
        <v>150</v>
      </c>
      <c r="E62" s="109"/>
    </row>
    <row r="63" spans="1:5" x14ac:dyDescent="0.2">
      <c r="A63" s="21" t="s">
        <v>69</v>
      </c>
      <c r="B63" s="63">
        <v>200</v>
      </c>
      <c r="C63" s="7"/>
      <c r="D63" s="66">
        <v>500</v>
      </c>
      <c r="E63" s="109"/>
    </row>
    <row r="64" spans="1:5" x14ac:dyDescent="0.2">
      <c r="A64" s="21" t="s">
        <v>70</v>
      </c>
      <c r="B64" s="62"/>
      <c r="C64" s="7"/>
      <c r="D64" s="66"/>
      <c r="E64" s="109"/>
    </row>
    <row r="65" spans="1:5" x14ac:dyDescent="0.2">
      <c r="A65" s="21" t="s">
        <v>71</v>
      </c>
      <c r="B65" s="62"/>
      <c r="C65" s="7"/>
      <c r="D65" s="66"/>
      <c r="E65" s="109"/>
    </row>
    <row r="66" spans="1:5" x14ac:dyDescent="0.2">
      <c r="A66" s="21" t="s">
        <v>72</v>
      </c>
      <c r="B66" s="62"/>
      <c r="C66" s="7"/>
      <c r="D66" s="66">
        <v>125</v>
      </c>
      <c r="E66" s="109"/>
    </row>
    <row r="67" spans="1:5" x14ac:dyDescent="0.2">
      <c r="A67" s="21" t="s">
        <v>73</v>
      </c>
      <c r="B67" s="62"/>
      <c r="C67" s="7"/>
      <c r="D67" s="66"/>
      <c r="E67" s="109"/>
    </row>
    <row r="68" spans="1:5" x14ac:dyDescent="0.2">
      <c r="A68" s="21" t="s">
        <v>74</v>
      </c>
      <c r="B68" s="63">
        <v>250</v>
      </c>
      <c r="C68" s="7"/>
      <c r="D68" s="66">
        <v>1000</v>
      </c>
      <c r="E68" s="109"/>
    </row>
    <row r="69" spans="1:5" x14ac:dyDescent="0.2">
      <c r="A69" s="21" t="s">
        <v>75</v>
      </c>
      <c r="B69" s="63">
        <v>450</v>
      </c>
      <c r="C69" s="7"/>
      <c r="D69" s="66">
        <v>500</v>
      </c>
      <c r="E69" s="109"/>
    </row>
    <row r="70" spans="1:5" x14ac:dyDescent="0.2">
      <c r="A70" s="21" t="s">
        <v>76</v>
      </c>
      <c r="B70" s="63">
        <v>1250</v>
      </c>
      <c r="C70" s="7"/>
      <c r="D70" s="66">
        <f>2250+750</f>
        <v>3000</v>
      </c>
      <c r="E70" s="109"/>
    </row>
    <row r="71" spans="1:5" x14ac:dyDescent="0.2">
      <c r="A71" s="21" t="s">
        <v>77</v>
      </c>
      <c r="B71" s="63">
        <v>500</v>
      </c>
      <c r="C71" s="7"/>
      <c r="D71" s="66">
        <f>1000+1000</f>
        <v>2000</v>
      </c>
      <c r="E71" s="109"/>
    </row>
    <row r="72" spans="1:5" x14ac:dyDescent="0.2">
      <c r="A72" s="21" t="s">
        <v>78</v>
      </c>
      <c r="B72" s="63">
        <v>500</v>
      </c>
      <c r="C72" s="63">
        <v>2000</v>
      </c>
      <c r="D72" s="66">
        <v>750</v>
      </c>
      <c r="E72" s="109"/>
    </row>
    <row r="73" spans="1:5" x14ac:dyDescent="0.2">
      <c r="A73" s="21" t="s">
        <v>79</v>
      </c>
      <c r="B73" s="62"/>
      <c r="C73" s="7"/>
      <c r="D73" s="66"/>
      <c r="E73" s="109"/>
    </row>
    <row r="74" spans="1:5" x14ac:dyDescent="0.2">
      <c r="A74" s="21" t="s">
        <v>80</v>
      </c>
      <c r="B74" s="62"/>
      <c r="C74" s="7"/>
      <c r="D74" s="66"/>
      <c r="E74" s="109"/>
    </row>
    <row r="75" spans="1:5" x14ac:dyDescent="0.2">
      <c r="A75" s="21" t="s">
        <v>81</v>
      </c>
      <c r="B75" s="62"/>
      <c r="C75" s="7"/>
      <c r="D75" s="66">
        <f>150+150</f>
        <v>300</v>
      </c>
      <c r="E75" s="109"/>
    </row>
    <row r="76" spans="1:5" x14ac:dyDescent="0.2">
      <c r="A76" s="21" t="s">
        <v>82</v>
      </c>
      <c r="B76" s="63">
        <v>250</v>
      </c>
      <c r="C76" s="7"/>
      <c r="D76" s="66">
        <v>250</v>
      </c>
      <c r="E76" s="109"/>
    </row>
    <row r="77" spans="1:5" x14ac:dyDescent="0.2">
      <c r="A77" s="21" t="s">
        <v>83</v>
      </c>
      <c r="B77" s="62"/>
      <c r="C77" s="7"/>
      <c r="D77" s="66"/>
      <c r="E77" s="109"/>
    </row>
    <row r="78" spans="1:5" x14ac:dyDescent="0.2">
      <c r="A78" s="21" t="s">
        <v>84</v>
      </c>
      <c r="B78" s="63">
        <v>1139.29</v>
      </c>
      <c r="C78" s="63">
        <v>250</v>
      </c>
      <c r="D78" s="66"/>
      <c r="E78" s="109"/>
    </row>
    <row r="79" spans="1:5" x14ac:dyDescent="0.2">
      <c r="A79" s="21" t="s">
        <v>85</v>
      </c>
      <c r="B79" s="62"/>
      <c r="C79" s="7"/>
      <c r="D79" s="66"/>
      <c r="E79" s="109"/>
    </row>
    <row r="80" spans="1:5" x14ac:dyDescent="0.2">
      <c r="A80" s="21" t="s">
        <v>86</v>
      </c>
      <c r="B80" s="63">
        <v>250</v>
      </c>
      <c r="C80" s="63">
        <v>250</v>
      </c>
      <c r="D80" s="66">
        <v>250</v>
      </c>
      <c r="E80" s="109"/>
    </row>
    <row r="81" spans="1:5" x14ac:dyDescent="0.2">
      <c r="A81" s="21" t="s">
        <v>87</v>
      </c>
      <c r="B81" s="63"/>
      <c r="C81" s="7"/>
      <c r="D81" s="66"/>
      <c r="E81" s="109"/>
    </row>
    <row r="82" spans="1:5" x14ac:dyDescent="0.2">
      <c r="A82" s="21" t="s">
        <v>88</v>
      </c>
      <c r="B82" s="63">
        <v>1500</v>
      </c>
      <c r="C82" s="63">
        <v>250</v>
      </c>
      <c r="D82" s="66">
        <v>1000</v>
      </c>
      <c r="E82" s="109"/>
    </row>
    <row r="83" spans="1:5" x14ac:dyDescent="0.2">
      <c r="A83" s="21" t="s">
        <v>89</v>
      </c>
      <c r="B83" s="62"/>
      <c r="C83" s="66"/>
      <c r="D83" s="66">
        <v>1000</v>
      </c>
      <c r="E83" s="109"/>
    </row>
    <row r="84" spans="1:5" x14ac:dyDescent="0.2">
      <c r="A84" s="21" t="s">
        <v>90</v>
      </c>
      <c r="B84" s="62"/>
      <c r="C84" s="66"/>
      <c r="D84" s="66"/>
      <c r="E84" s="109"/>
    </row>
    <row r="85" spans="1:5" x14ac:dyDescent="0.2">
      <c r="A85" s="21" t="s">
        <v>91</v>
      </c>
      <c r="B85" s="62"/>
      <c r="C85" s="66"/>
      <c r="D85" s="66"/>
      <c r="E85" s="109"/>
    </row>
    <row r="86" spans="1:5" x14ac:dyDescent="0.2">
      <c r="A86" s="21" t="s">
        <v>92</v>
      </c>
      <c r="B86" s="63">
        <v>200</v>
      </c>
      <c r="C86" s="66"/>
      <c r="D86" s="66">
        <f>100+100</f>
        <v>200</v>
      </c>
      <c r="E86" s="109"/>
    </row>
    <row r="87" spans="1:5" x14ac:dyDescent="0.2">
      <c r="A87" s="21" t="s">
        <v>93</v>
      </c>
      <c r="B87" s="62"/>
      <c r="C87" s="66"/>
      <c r="D87" s="66"/>
      <c r="E87" s="109"/>
    </row>
    <row r="88" spans="1:5" x14ac:dyDescent="0.2">
      <c r="A88" s="21" t="s">
        <v>94</v>
      </c>
      <c r="B88" s="62"/>
      <c r="C88" s="66"/>
      <c r="D88" s="66">
        <v>2500</v>
      </c>
      <c r="E88" s="109"/>
    </row>
    <row r="89" spans="1:5" x14ac:dyDescent="0.2">
      <c r="A89" s="21" t="s">
        <v>95</v>
      </c>
      <c r="B89" s="62"/>
      <c r="C89" s="66"/>
      <c r="D89" s="66"/>
      <c r="E89" s="109"/>
    </row>
    <row r="90" spans="1:5" x14ac:dyDescent="0.2">
      <c r="A90" s="21" t="s">
        <v>96</v>
      </c>
      <c r="B90" s="62"/>
      <c r="C90" s="66"/>
      <c r="D90" s="66"/>
      <c r="E90" s="109"/>
    </row>
    <row r="91" spans="1:5" x14ac:dyDescent="0.2">
      <c r="A91" s="21" t="s">
        <v>97</v>
      </c>
      <c r="B91" s="62"/>
      <c r="C91" s="66"/>
      <c r="D91" s="66"/>
      <c r="E91" s="109"/>
    </row>
    <row r="92" spans="1:5" x14ac:dyDescent="0.2">
      <c r="A92" s="21" t="s">
        <v>98</v>
      </c>
      <c r="B92" s="63">
        <v>500</v>
      </c>
      <c r="C92" s="66"/>
      <c r="D92" s="66"/>
      <c r="E92" s="109"/>
    </row>
    <row r="93" spans="1:5" x14ac:dyDescent="0.2">
      <c r="A93" s="21" t="s">
        <v>99</v>
      </c>
      <c r="B93" s="62"/>
      <c r="C93" s="66"/>
      <c r="D93" s="66"/>
      <c r="E93" s="109"/>
    </row>
    <row r="94" spans="1:5" x14ac:dyDescent="0.2">
      <c r="A94" s="21" t="s">
        <v>100</v>
      </c>
      <c r="B94" s="62"/>
      <c r="C94" s="66"/>
      <c r="D94" s="66"/>
      <c r="E94" s="109"/>
    </row>
    <row r="95" spans="1:5" x14ac:dyDescent="0.2">
      <c r="A95" s="21" t="s">
        <v>101</v>
      </c>
      <c r="B95" s="62"/>
      <c r="C95" s="66"/>
      <c r="D95" s="66"/>
      <c r="E95" s="109"/>
    </row>
    <row r="96" spans="1:5" x14ac:dyDescent="0.2">
      <c r="A96" s="21" t="s">
        <v>102</v>
      </c>
      <c r="B96" s="63">
        <v>1400</v>
      </c>
      <c r="C96" s="66"/>
      <c r="D96" s="66">
        <v>1000</v>
      </c>
      <c r="E96" s="109"/>
    </row>
    <row r="97" spans="1:5" x14ac:dyDescent="0.2">
      <c r="A97" s="26" t="s">
        <v>103</v>
      </c>
      <c r="B97" s="62"/>
      <c r="C97" s="63">
        <v>500</v>
      </c>
      <c r="D97" s="66">
        <v>500</v>
      </c>
      <c r="E97" s="109"/>
    </row>
    <row r="98" spans="1:5" ht="16" thickBot="1" x14ac:dyDescent="0.25">
      <c r="A98" s="60"/>
      <c r="B98" s="64"/>
      <c r="C98" s="67"/>
      <c r="D98" s="64"/>
      <c r="E98" s="101"/>
    </row>
    <row r="99" spans="1:5" ht="16" thickBot="1" x14ac:dyDescent="0.25">
      <c r="A99" s="27" t="s">
        <v>5</v>
      </c>
      <c r="B99" s="25">
        <f>SUM(B3:B97)</f>
        <v>27889.29</v>
      </c>
      <c r="C99" s="25">
        <f>SUM(C3:C98)</f>
        <v>16700</v>
      </c>
      <c r="D99" s="25">
        <f>SUM(D3:D97)</f>
        <v>55525</v>
      </c>
      <c r="E99" s="25">
        <f>SUM(E3:E97)</f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 Financial Report FY 2017-18</vt:lpstr>
      <vt:lpstr>NC Contributions 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Microsoft Office User</cp:lastModifiedBy>
  <cp:lastPrinted>2018-08-17T22:51:47Z</cp:lastPrinted>
  <dcterms:created xsi:type="dcterms:W3CDTF">2015-12-08T19:41:10Z</dcterms:created>
  <dcterms:modified xsi:type="dcterms:W3CDTF">2018-11-11T03:48:25Z</dcterms:modified>
</cp:coreProperties>
</file>