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608" windowHeight="9432"/>
  </bookViews>
  <sheets>
    <sheet name="BA Financial Report FY 2018-19" sheetId="1" r:id="rId1"/>
    <sheet name="NC Contributions " sheetId="2" r:id="rId2"/>
  </sheets>
  <definedNames>
    <definedName name="_xlnm.Print_Area" localSheetId="0">'BA Financial Report FY 2018-19'!$B$2:$E$59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9" i="1" l="1"/>
  <c r="D38" i="1"/>
  <c r="D19" i="1"/>
  <c r="D23" i="1" l="1"/>
  <c r="D24" i="1" l="1"/>
  <c r="D32" i="1" s="1"/>
  <c r="D45" i="1" l="1"/>
  <c r="D54" i="1" s="1"/>
  <c r="D3" i="1"/>
  <c r="D6" i="1" s="1"/>
  <c r="D4" i="1"/>
  <c r="D86" i="2"/>
  <c r="D58" i="2"/>
  <c r="D15" i="2"/>
  <c r="D75" i="2"/>
  <c r="D71" i="2"/>
  <c r="D70" i="2"/>
  <c r="D56" i="2"/>
  <c r="D55" i="2"/>
  <c r="D53" i="2"/>
  <c r="D44" i="2"/>
  <c r="D39" i="2"/>
  <c r="D27" i="2"/>
  <c r="D99" i="2"/>
  <c r="E99" i="2"/>
  <c r="C99" i="2"/>
  <c r="C34" i="2"/>
  <c r="B99" i="2"/>
  <c r="E4" i="1" l="1"/>
  <c r="E37" i="1"/>
</calcChain>
</file>

<file path=xl/sharedStrings.xml><?xml version="1.0" encoding="utf-8"?>
<sst xmlns="http://schemas.openxmlformats.org/spreadsheetml/2006/main" count="196" uniqueCount="163">
  <si>
    <t>Date</t>
  </si>
  <si>
    <t>Amount</t>
  </si>
  <si>
    <t>Purpose</t>
  </si>
  <si>
    <t>Total:</t>
  </si>
  <si>
    <t>Total</t>
  </si>
  <si>
    <t xml:space="preserve">Total </t>
  </si>
  <si>
    <t>Payee/Vendor</t>
  </si>
  <si>
    <t>ARLETA NEIGHBORHOOD COUNCIL</t>
  </si>
  <si>
    <t>ARROYO SECO NC</t>
  </si>
  <si>
    <t>ATWATER VILLAGE</t>
  </si>
  <si>
    <t>BEL AIR-BEVERLY CREST NC</t>
  </si>
  <si>
    <t>BOYLE HEIGHTS NC</t>
  </si>
  <si>
    <t>CANNDU NC</t>
  </si>
  <si>
    <t>CANOGA PARK NC</t>
  </si>
  <si>
    <t>CENTRAL ALAMEDA</t>
  </si>
  <si>
    <t>CENTRAL HOLLYWOOD NC</t>
  </si>
  <si>
    <t>CENTRAL SAN PEDRO N.C.</t>
  </si>
  <si>
    <t>CHATSWORTH NC</t>
  </si>
  <si>
    <t>COASTAL SAN PEDRO NC</t>
  </si>
  <si>
    <t>DEL REY NEIGHBORHOOD COUNCIL</t>
  </si>
  <si>
    <t>DOWNTOWN LOS ANGELES NC</t>
  </si>
  <si>
    <t>EAGLE ROCK NC</t>
  </si>
  <si>
    <t>EAST HOLLYWOOD NC</t>
  </si>
  <si>
    <t>ELYSIAN VALLEY RIVERSIDE NC</t>
  </si>
  <si>
    <t>EMP CONG NORTH NC</t>
  </si>
  <si>
    <t>EMP CONG SOUTH EAST</t>
  </si>
  <si>
    <t>EMP CONG WEST AREA</t>
  </si>
  <si>
    <t>EMPOWERMENT CONGRESS CENTRAL</t>
  </si>
  <si>
    <t>EMPOWERMENT CONGRESS SOUTHWEST</t>
  </si>
  <si>
    <t>ENCINO COMMUNITY COUNCIL</t>
  </si>
  <si>
    <t>FOOTHILL TRAILS DISTRICT</t>
  </si>
  <si>
    <t>GLASSELL PARK NC</t>
  </si>
  <si>
    <t>GRANADA HILLS NORTH N.C.</t>
  </si>
  <si>
    <t>GRANADA HILLS SOUTH NC</t>
  </si>
  <si>
    <t>GREATER CYPRESS PARK NC</t>
  </si>
  <si>
    <t>GREATER ECHO PARK ELYSIAN NC</t>
  </si>
  <si>
    <t>GREATER GRIFFITH PARK NC</t>
  </si>
  <si>
    <t>GREATER TOLUCA LAKE NC</t>
  </si>
  <si>
    <t>GREATER VALLEY GLEN COMM NC</t>
  </si>
  <si>
    <t>GREATER WILSHIRE NC</t>
  </si>
  <si>
    <t>HARBOR CITY NC</t>
  </si>
  <si>
    <t>HARBOR GATEWAY NORTH NC</t>
  </si>
  <si>
    <t>HARBOR GATEWAY SOUTH NC</t>
  </si>
  <si>
    <t>HISTORIC CULTURAL NC</t>
  </si>
  <si>
    <t>HISTORIC HIGHLAND PARK NC</t>
  </si>
  <si>
    <t>HOLLYWOOD HILLS - WEST NC</t>
  </si>
  <si>
    <t>HOLLYWOOD STUDIO DISTRICT NC</t>
  </si>
  <si>
    <t>HOLLYWOOD UNITED NC</t>
  </si>
  <si>
    <t>LA-32 NC</t>
  </si>
  <si>
    <t>LAKE BALBOA NEIGHBORHOOD CNCL</t>
  </si>
  <si>
    <t>LINCOLN HEIGHTS NC</t>
  </si>
  <si>
    <t>MACARTHUR PARK NC</t>
  </si>
  <si>
    <t>MAR VISTA COMMUNITY COUNCIL</t>
  </si>
  <si>
    <t>MID CITY NC</t>
  </si>
  <si>
    <t>MID CITY WEST NC</t>
  </si>
  <si>
    <t>MID-TOWN NORTH HOLLYWOOD NC</t>
  </si>
  <si>
    <t>MISSION HILLS NC</t>
  </si>
  <si>
    <t>NORTH HILLS EAST NC</t>
  </si>
  <si>
    <t>NORTH HILLS WEST NC</t>
  </si>
  <si>
    <t>NORTH HOLLYWOOD NORTH EAST NC</t>
  </si>
  <si>
    <t>NORTH HOLLYWOOD WEST NC</t>
  </si>
  <si>
    <t>NORTHRIDGE EAST NC</t>
  </si>
  <si>
    <t>NORTHRIDGE SOUTH NC</t>
  </si>
  <si>
    <t>NORTHRIDGE WEST NC</t>
  </si>
  <si>
    <t>NORTHWEST SAN PEDRO NC</t>
  </si>
  <si>
    <t>OLYMPIC PARK NC</t>
  </si>
  <si>
    <t>PACOIMA NC</t>
  </si>
  <si>
    <t>PALMS NEIGHBORHOOD COUNCIL</t>
  </si>
  <si>
    <t>PANORAMA CITY NC</t>
  </si>
  <si>
    <t>PICO NC</t>
  </si>
  <si>
    <t>PICO UNION NC</t>
  </si>
  <si>
    <t>PORTER RANCH NC</t>
  </si>
  <si>
    <t>PRK MESA HGHTS COMMUNITY COUNC</t>
  </si>
  <si>
    <t>RAMPART VILLAGE NC</t>
  </si>
  <si>
    <t>RESEDA NC</t>
  </si>
  <si>
    <t>SHERMAN OAKS NC</t>
  </si>
  <si>
    <t>SILVER LAKE NC</t>
  </si>
  <si>
    <t>SOUTH ROBERTSON NC</t>
  </si>
  <si>
    <t>SOUTHEAST/CENTRAL AVENUE NC</t>
  </si>
  <si>
    <t>STUDIO CITY NC</t>
  </si>
  <si>
    <t>SUN VALLEY AREA NC</t>
  </si>
  <si>
    <t>SUNLAND-TUJUNGA NC</t>
  </si>
  <si>
    <t>SYLMAR NEIGHBORHOOD COUNCIL</t>
  </si>
  <si>
    <t>TARZANA NEIGHBORHOOD COUNCIL</t>
  </si>
  <si>
    <t>UNITED NEIGHBORHOODS</t>
  </si>
  <si>
    <t>VALLEY VILLAGE NC</t>
  </si>
  <si>
    <t>VAN NUYS NC</t>
  </si>
  <si>
    <t>VENICE NC</t>
  </si>
  <si>
    <t>VOICES OF 90037</t>
  </si>
  <si>
    <t>WATTS NEIGHBORHOOD COUNCIL</t>
  </si>
  <si>
    <t>WEST ADAMS NEIGHORHD COUNCIL</t>
  </si>
  <si>
    <t>WEST HILLS N.C.</t>
  </si>
  <si>
    <t>WEST LAKE NORTH</t>
  </si>
  <si>
    <t>WEST LAKE SOUTH</t>
  </si>
  <si>
    <t>WEST LOS ANGELES NC</t>
  </si>
  <si>
    <t>WESTCHESTER PLAYA DEL REY NC</t>
  </si>
  <si>
    <t>WESTSIDE N.C.</t>
  </si>
  <si>
    <t>WESTWOOD NC</t>
  </si>
  <si>
    <t>WILMINGTON NC</t>
  </si>
  <si>
    <t>WILSHIRE CENTER-KOREATOWN NC</t>
  </si>
  <si>
    <t>WINNETKA NEIGHBORH00D COUNCIL</t>
  </si>
  <si>
    <t>WOODLAND HLS-WARNER CTR N.C.</t>
  </si>
  <si>
    <t>ZAPATA KING</t>
  </si>
  <si>
    <t>Budget Advocate Fund for FY 2015-16</t>
  </si>
  <si>
    <t xml:space="preserve">Neighborhood Councils Contributions </t>
  </si>
  <si>
    <t>Opening Balance</t>
  </si>
  <si>
    <t>Budget Advocate Fund for FY 2016-17</t>
  </si>
  <si>
    <t>Budget Advocate Fund for FY 2017-18</t>
  </si>
  <si>
    <t>City Watch</t>
  </si>
  <si>
    <t>Budget Advocate Fund for FY 2018-19</t>
  </si>
  <si>
    <t>Rollover Funds From FY 2017 - 2018</t>
  </si>
  <si>
    <t>Marketing campaign $1,000.00 per month July - September 2018 (July payment)</t>
  </si>
  <si>
    <t>Various</t>
  </si>
  <si>
    <t>Jersey Mikes</t>
  </si>
  <si>
    <t>Budget Advocates Retreat 7-21-18 Refreshments</t>
  </si>
  <si>
    <t>The Mailroom</t>
  </si>
  <si>
    <t xml:space="preserve">up to $125.00 per month  to maintain the Budget Advocates website </t>
  </si>
  <si>
    <t>up to $3,500.00 to pay staffing company for a professional note taker if  needed</t>
  </si>
  <si>
    <t>up to $1,700.00 for Budget Advocates business cards</t>
  </si>
  <si>
    <t>City of L.A. Print Services</t>
  </si>
  <si>
    <t>up to $1,000.00 for Budget Advocate administrative items and operational cost</t>
  </si>
  <si>
    <t>up to $1,800.00 for print of bound copies of the White Paper to distribute</t>
  </si>
  <si>
    <t>Phantom Lithogrophy</t>
  </si>
  <si>
    <t>Printed materials Budget Day 6-23-18</t>
  </si>
  <si>
    <t>Factory Outlet Store</t>
  </si>
  <si>
    <t>Poly-directional phone speaker w/ 3 mics for Budget Advocate meetings in West L.A.</t>
  </si>
  <si>
    <t>Channel 35 broadcast Budget Day 6-23-18</t>
  </si>
  <si>
    <t>Parking Budget Day 6-23-18</t>
  </si>
  <si>
    <t>Bridgegap Staffing</t>
  </si>
  <si>
    <t>up to $500.00 Printing, production Budget Advocates Training Materials</t>
  </si>
  <si>
    <t>Budget Day  6-23-18 Note Takers  Regional Caucus Meetings &amp; new BA Meeting</t>
  </si>
  <si>
    <t>In Good Taste</t>
  </si>
  <si>
    <t>Budget Day  6-23-18 catering breakfast and box lunches</t>
  </si>
  <si>
    <t>Budget Advocate Regional Budget Day 1-20-18 Note Taker Region 1 - 4</t>
  </si>
  <si>
    <t xml:space="preserve">Budget Advocate Note Taker Meetings 4/02, 4/21, 5/7, 5/19 &amp; 06/02/2018 </t>
  </si>
  <si>
    <t>Budget Advocate Note Taker Meeting 6/16/18</t>
  </si>
  <si>
    <t>Budget Advocate Regional Budget Day 1-20-18 Note Taker Region 5 - 8</t>
  </si>
  <si>
    <t>Budget Advocate  Regional Budget Day 1-20-18 Note Taker Region 9 - 10</t>
  </si>
  <si>
    <t>Budget Advocate Regional  Budget Day 1-20-18 Note Taker Region 11</t>
  </si>
  <si>
    <t>Budget Advocate  Regional Budget Day 1-20-18 Note Taker Region 12</t>
  </si>
  <si>
    <t>Marketing campaign $1,000.00 per month July - September 2018 (August payment)</t>
  </si>
  <si>
    <t>Budget Advocates website maintenance July $100 &amp; annual hosting $180.00</t>
  </si>
  <si>
    <t>NC Contributions for FY 2017 - 2018</t>
  </si>
  <si>
    <t>NC Contributions for FY 2018 - 2019</t>
  </si>
  <si>
    <t>General Services Department</t>
  </si>
  <si>
    <t>Info Tech Agency (ITA)</t>
  </si>
  <si>
    <t>Marketing campaign $1,000.00 per month October 2018 - June 2019</t>
  </si>
  <si>
    <t>Marketing campaign $1,000.00 per month July - September 2018 (September payment)</t>
  </si>
  <si>
    <t>Constant Contact</t>
  </si>
  <si>
    <t>up to $700.00 for a one subscription for outreach</t>
  </si>
  <si>
    <t>purchase storage (100 GB) for Google Drive</t>
  </si>
  <si>
    <t>Google</t>
  </si>
  <si>
    <t>Seven Budget Advocates Ciy Hall parking passes at $40.00 each</t>
  </si>
  <si>
    <t>Jon Liberman</t>
  </si>
  <si>
    <t>Reimburse for mailing last year's white paper to three city departments</t>
  </si>
  <si>
    <t xml:space="preserve">Budget Advocates website maintenance Aug  &amp; Sept;  11 email a/c at $10 each </t>
  </si>
  <si>
    <t>Marketing campaign $1,000.00 per month July - September 2018 (October payment)</t>
  </si>
  <si>
    <r>
      <rPr>
        <b/>
        <i/>
        <sz val="12"/>
        <rFont val="Arial"/>
        <family val="2"/>
      </rPr>
      <t xml:space="preserve">          </t>
    </r>
    <r>
      <rPr>
        <b/>
        <sz val="12"/>
        <rFont val="Arial"/>
        <family val="2"/>
      </rPr>
      <t xml:space="preserve">     Available Balance as of 11-5-18</t>
    </r>
  </si>
  <si>
    <t>Marketing campaign $1,000.00 per month July - September 2018 (November payment)</t>
  </si>
  <si>
    <t>Paid Funds FY 2018 - 2019</t>
  </si>
  <si>
    <t>Unpaid Committed Funds FY 2018-2019</t>
  </si>
  <si>
    <r>
      <rPr>
        <b/>
        <sz val="16"/>
        <rFont val="Arial"/>
        <family val="2"/>
      </rPr>
      <t>NC Funds</t>
    </r>
    <r>
      <rPr>
        <b/>
        <sz val="14"/>
        <rFont val="Arial"/>
        <family val="2"/>
      </rPr>
      <t xml:space="preserve"> for Budget Advocates FY 2018 - 2019</t>
    </r>
  </si>
  <si>
    <r>
      <rPr>
        <b/>
        <sz val="16"/>
        <rFont val="Arial"/>
        <family val="2"/>
      </rPr>
      <t>DONE Funds</t>
    </r>
    <r>
      <rPr>
        <b/>
        <sz val="14"/>
        <rFont val="Arial"/>
        <family val="2"/>
      </rPr>
      <t xml:space="preserve"> for Budget Advocates FY 2018 - 2019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</si>
</sst>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m/dd/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44" fontId="5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</cellStyleXfs>
  <cellXfs count="99">
    <xf numFmtId="0" fontId="0" fillId="0" borderId="0" xfId="0"/>
    <xf numFmtId="0" fontId="0" fillId="0" borderId="4" xfId="0" applyBorder="1"/>
    <xf numFmtId="0" fontId="3" fillId="0" borderId="0" xfId="3" applyFont="1" applyAlignment="1"/>
    <xf numFmtId="0" fontId="2" fillId="0" borderId="6" xfId="3" applyFont="1" applyBorder="1" applyAlignment="1">
      <alignment horizontal="center"/>
    </xf>
    <xf numFmtId="44" fontId="2" fillId="0" borderId="10" xfId="1" applyFont="1" applyBorder="1" applyAlignment="1">
      <alignment horizontal="center"/>
    </xf>
    <xf numFmtId="0" fontId="3" fillId="0" borderId="0" xfId="3" applyFont="1" applyBorder="1" applyAlignment="1"/>
    <xf numFmtId="0" fontId="2" fillId="0" borderId="10" xfId="3" applyFont="1" applyBorder="1" applyAlignment="1"/>
    <xf numFmtId="0" fontId="3" fillId="0" borderId="0" xfId="3" applyFont="1" applyFill="1" applyBorder="1" applyAlignment="1"/>
    <xf numFmtId="0" fontId="3" fillId="0" borderId="16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164" fontId="3" fillId="0" borderId="4" xfId="3" applyNumberFormat="1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44" fontId="0" fillId="0" borderId="4" xfId="1" applyFont="1" applyBorder="1"/>
    <xf numFmtId="44" fontId="0" fillId="0" borderId="15" xfId="1" applyFont="1" applyBorder="1"/>
    <xf numFmtId="44" fontId="0" fillId="0" borderId="16" xfId="1" applyFont="1" applyBorder="1"/>
    <xf numFmtId="0" fontId="0" fillId="0" borderId="5" xfId="0" applyBorder="1"/>
    <xf numFmtId="44" fontId="0" fillId="0" borderId="18" xfId="1" applyFont="1" applyBorder="1"/>
    <xf numFmtId="44" fontId="0" fillId="0" borderId="19" xfId="1" applyFont="1" applyBorder="1"/>
    <xf numFmtId="0" fontId="2" fillId="0" borderId="7" xfId="3" applyFont="1" applyBorder="1" applyAlignment="1">
      <alignment horizontal="center" wrapText="1"/>
    </xf>
    <xf numFmtId="0" fontId="2" fillId="0" borderId="6" xfId="3" applyFont="1" applyBorder="1" applyAlignment="1">
      <alignment horizontal="center" wrapText="1"/>
    </xf>
    <xf numFmtId="0" fontId="7" fillId="0" borderId="0" xfId="0" applyFont="1"/>
    <xf numFmtId="164" fontId="6" fillId="0" borderId="7" xfId="0" applyNumberFormat="1" applyFont="1" applyFill="1" applyBorder="1" applyAlignment="1">
      <alignment horizontal="center"/>
    </xf>
    <xf numFmtId="0" fontId="9" fillId="0" borderId="14" xfId="4" applyFont="1" applyBorder="1" applyAlignment="1">
      <alignment horizontal="left" wrapText="1" readingOrder="1"/>
    </xf>
    <xf numFmtId="165" fontId="9" fillId="0" borderId="12" xfId="4" applyNumberFormat="1" applyFont="1" applyFill="1" applyBorder="1" applyAlignment="1">
      <alignment wrapText="1"/>
    </xf>
    <xf numFmtId="164" fontId="10" fillId="0" borderId="1" xfId="1" applyNumberFormat="1" applyFont="1" applyBorder="1"/>
    <xf numFmtId="0" fontId="11" fillId="0" borderId="0" xfId="0" applyFont="1"/>
    <xf numFmtId="0" fontId="11" fillId="0" borderId="12" xfId="0" applyFont="1" applyBorder="1"/>
    <xf numFmtId="8" fontId="11" fillId="0" borderId="12" xfId="0" applyNumberFormat="1" applyFont="1" applyFill="1" applyBorder="1" applyAlignment="1" applyProtection="1">
      <protection locked="0"/>
    </xf>
    <xf numFmtId="164" fontId="11" fillId="0" borderId="12" xfId="0" applyNumberFormat="1" applyFont="1" applyFill="1" applyBorder="1" applyAlignment="1" applyProtection="1">
      <protection locked="0"/>
    </xf>
    <xf numFmtId="0" fontId="11" fillId="0" borderId="0" xfId="0" applyFont="1" applyBorder="1"/>
    <xf numFmtId="0" fontId="6" fillId="0" borderId="6" xfId="0" applyFont="1" applyFill="1" applyBorder="1" applyAlignment="1">
      <alignment horizontal="center"/>
    </xf>
    <xf numFmtId="165" fontId="9" fillId="0" borderId="21" xfId="4" applyNumberFormat="1" applyFont="1" applyFill="1" applyBorder="1" applyAlignment="1">
      <alignment wrapText="1"/>
    </xf>
    <xf numFmtId="164" fontId="9" fillId="2" borderId="12" xfId="1" applyNumberFormat="1" applyFont="1" applyFill="1" applyBorder="1" applyAlignment="1">
      <alignment horizontal="right" wrapText="1"/>
    </xf>
    <xf numFmtId="164" fontId="9" fillId="2" borderId="22" xfId="1" applyNumberFormat="1" applyFont="1" applyFill="1" applyBorder="1" applyAlignment="1">
      <alignment horizontal="right" wrapText="1"/>
    </xf>
    <xf numFmtId="0" fontId="8" fillId="0" borderId="27" xfId="0" applyFont="1" applyBorder="1"/>
    <xf numFmtId="0" fontId="6" fillId="0" borderId="28" xfId="0" applyFont="1" applyFill="1" applyBorder="1" applyAlignment="1">
      <alignment horizontal="center"/>
    </xf>
    <xf numFmtId="0" fontId="11" fillId="0" borderId="29" xfId="0" applyFont="1" applyBorder="1"/>
    <xf numFmtId="0" fontId="11" fillId="0" borderId="30" xfId="0" applyFont="1" applyBorder="1"/>
    <xf numFmtId="0" fontId="11" fillId="0" borderId="14" xfId="0" applyFont="1" applyBorder="1"/>
    <xf numFmtId="0" fontId="11" fillId="0" borderId="24" xfId="0" applyFont="1" applyBorder="1"/>
    <xf numFmtId="0" fontId="11" fillId="0" borderId="24" xfId="0" applyFont="1" applyBorder="1" applyAlignment="1">
      <alignment vertical="center"/>
    </xf>
    <xf numFmtId="0" fontId="11" fillId="0" borderId="33" xfId="0" applyFont="1" applyFill="1" applyBorder="1" applyAlignment="1"/>
    <xf numFmtId="9" fontId="10" fillId="0" borderId="24" xfId="2" applyFont="1" applyBorder="1"/>
    <xf numFmtId="0" fontId="11" fillId="3" borderId="20" xfId="0" applyFont="1" applyFill="1" applyBorder="1"/>
    <xf numFmtId="0" fontId="11" fillId="3" borderId="4" xfId="0" applyFont="1" applyFill="1" applyBorder="1"/>
    <xf numFmtId="0" fontId="11" fillId="3" borderId="19" xfId="0" applyFont="1" applyFill="1" applyBorder="1"/>
    <xf numFmtId="164" fontId="11" fillId="3" borderId="19" xfId="0" applyNumberFormat="1" applyFont="1" applyFill="1" applyBorder="1" applyAlignment="1">
      <alignment horizontal="right"/>
    </xf>
    <xf numFmtId="0" fontId="11" fillId="0" borderId="14" xfId="0" applyFont="1" applyBorder="1" applyAlignment="1">
      <alignment horizontal="left"/>
    </xf>
    <xf numFmtId="0" fontId="11" fillId="0" borderId="36" xfId="0" applyFont="1" applyBorder="1"/>
    <xf numFmtId="0" fontId="11" fillId="0" borderId="13" xfId="0" applyFont="1" applyBorder="1" applyAlignment="1">
      <alignment horizontal="left"/>
    </xf>
    <xf numFmtId="0" fontId="11" fillId="0" borderId="11" xfId="0" applyFont="1" applyBorder="1"/>
    <xf numFmtId="164" fontId="11" fillId="0" borderId="11" xfId="0" applyNumberFormat="1" applyFont="1" applyFill="1" applyBorder="1" applyAlignment="1" applyProtection="1">
      <protection locked="0"/>
    </xf>
    <xf numFmtId="0" fontId="11" fillId="0" borderId="25" xfId="0" applyFont="1" applyBorder="1"/>
    <xf numFmtId="0" fontId="6" fillId="4" borderId="37" xfId="0" applyFont="1" applyFill="1" applyBorder="1" applyAlignment="1"/>
    <xf numFmtId="0" fontId="6" fillId="4" borderId="38" xfId="0" applyFont="1" applyFill="1" applyBorder="1" applyAlignment="1"/>
    <xf numFmtId="164" fontId="6" fillId="4" borderId="38" xfId="1" applyNumberFormat="1" applyFont="1" applyFill="1" applyBorder="1"/>
    <xf numFmtId="9" fontId="10" fillId="4" borderId="39" xfId="2" applyFont="1" applyFill="1" applyBorder="1"/>
    <xf numFmtId="0" fontId="6" fillId="4" borderId="40" xfId="0" applyFont="1" applyFill="1" applyBorder="1" applyAlignment="1"/>
    <xf numFmtId="0" fontId="6" fillId="4" borderId="41" xfId="0" applyFont="1" applyFill="1" applyBorder="1" applyAlignment="1"/>
    <xf numFmtId="164" fontId="6" fillId="4" borderId="41" xfId="1" applyNumberFormat="1" applyFont="1" applyFill="1" applyBorder="1"/>
    <xf numFmtId="9" fontId="10" fillId="4" borderId="23" xfId="2" applyFont="1" applyFill="1" applyBorder="1"/>
    <xf numFmtId="0" fontId="0" fillId="0" borderId="12" xfId="0" applyBorder="1"/>
    <xf numFmtId="0" fontId="6" fillId="4" borderId="0" xfId="0" applyFont="1" applyFill="1" applyBorder="1" applyAlignment="1"/>
    <xf numFmtId="164" fontId="6" fillId="4" borderId="0" xfId="1" applyNumberFormat="1" applyFont="1" applyFill="1" applyBorder="1"/>
    <xf numFmtId="0" fontId="6" fillId="0" borderId="42" xfId="0" applyFont="1" applyBorder="1" applyAlignment="1"/>
    <xf numFmtId="0" fontId="6" fillId="0" borderId="34" xfId="0" applyFont="1" applyBorder="1" applyAlignment="1"/>
    <xf numFmtId="0" fontId="0" fillId="0" borderId="14" xfId="0" applyBorder="1"/>
    <xf numFmtId="164" fontId="6" fillId="0" borderId="43" xfId="1" applyNumberFormat="1" applyFont="1" applyBorder="1"/>
    <xf numFmtId="0" fontId="0" fillId="0" borderId="3" xfId="0" applyBorder="1"/>
    <xf numFmtId="0" fontId="6" fillId="4" borderId="46" xfId="0" applyFont="1" applyFill="1" applyBorder="1" applyAlignment="1"/>
    <xf numFmtId="9" fontId="10" fillId="4" borderId="47" xfId="2" applyFont="1" applyFill="1" applyBorder="1"/>
    <xf numFmtId="0" fontId="8" fillId="0" borderId="42" xfId="0" applyFont="1" applyBorder="1"/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14" fontId="11" fillId="0" borderId="14" xfId="0" applyNumberFormat="1" applyFont="1" applyBorder="1"/>
    <xf numFmtId="0" fontId="11" fillId="0" borderId="48" xfId="0" applyFont="1" applyBorder="1"/>
    <xf numFmtId="165" fontId="9" fillId="0" borderId="49" xfId="4" applyNumberFormat="1" applyFont="1" applyFill="1" applyBorder="1" applyAlignment="1">
      <alignment wrapText="1"/>
    </xf>
    <xf numFmtId="8" fontId="11" fillId="0" borderId="49" xfId="0" applyNumberFormat="1" applyFont="1" applyFill="1" applyBorder="1" applyAlignment="1" applyProtection="1">
      <protection locked="0"/>
    </xf>
    <xf numFmtId="0" fontId="11" fillId="0" borderId="50" xfId="0" applyFont="1" applyBorder="1"/>
    <xf numFmtId="0" fontId="9" fillId="0" borderId="42" xfId="4" applyFont="1" applyBorder="1" applyAlignment="1">
      <alignment horizontal="left" wrapText="1" readingOrder="1"/>
    </xf>
    <xf numFmtId="14" fontId="11" fillId="0" borderId="34" xfId="0" applyNumberFormat="1" applyFont="1" applyBorder="1"/>
    <xf numFmtId="8" fontId="11" fillId="0" borderId="34" xfId="0" applyNumberFormat="1" applyFont="1" applyFill="1" applyBorder="1" applyAlignment="1" applyProtection="1">
      <protection locked="0"/>
    </xf>
    <xf numFmtId="0" fontId="11" fillId="0" borderId="35" xfId="0" applyFont="1" applyBorder="1"/>
    <xf numFmtId="0" fontId="6" fillId="5" borderId="44" xfId="0" applyFont="1" applyFill="1" applyBorder="1" applyAlignment="1">
      <alignment horizontal="center"/>
    </xf>
    <xf numFmtId="8" fontId="6" fillId="5" borderId="45" xfId="1" applyNumberFormat="1" applyFont="1" applyFill="1" applyBorder="1" applyAlignment="1">
      <alignment horizontal="center"/>
    </xf>
    <xf numFmtId="0" fontId="6" fillId="6" borderId="31" xfId="0" applyFont="1" applyFill="1" applyBorder="1" applyAlignment="1">
      <alignment horizontal="left"/>
    </xf>
    <xf numFmtId="0" fontId="6" fillId="6" borderId="32" xfId="0" applyFont="1" applyFill="1" applyBorder="1" applyAlignment="1">
      <alignment horizontal="left"/>
    </xf>
    <xf numFmtId="164" fontId="6" fillId="6" borderId="32" xfId="0" applyNumberFormat="1" applyFont="1" applyFill="1" applyBorder="1" applyAlignment="1"/>
    <xf numFmtId="0" fontId="10" fillId="6" borderId="32" xfId="0" applyFont="1" applyFill="1" applyBorder="1" applyAlignment="1">
      <alignment horizontal="left"/>
    </xf>
    <xf numFmtId="0" fontId="6" fillId="6" borderId="26" xfId="0" applyFont="1" applyFill="1" applyBorder="1" applyAlignment="1"/>
    <xf numFmtId="0" fontId="6" fillId="6" borderId="9" xfId="0" applyFont="1" applyFill="1" applyBorder="1" applyAlignment="1"/>
    <xf numFmtId="164" fontId="6" fillId="6" borderId="8" xfId="1" applyNumberFormat="1" applyFont="1" applyFill="1" applyBorder="1"/>
    <xf numFmtId="9" fontId="10" fillId="6" borderId="28" xfId="2" applyFont="1" applyFill="1" applyBorder="1"/>
    <xf numFmtId="0" fontId="11" fillId="6" borderId="33" xfId="0" applyFont="1" applyFill="1" applyBorder="1" applyAlignment="1"/>
    <xf numFmtId="0" fontId="13" fillId="4" borderId="40" xfId="0" applyFont="1" applyFill="1" applyBorder="1" applyAlignment="1"/>
    <xf numFmtId="0" fontId="13" fillId="4" borderId="37" xfId="0" applyFont="1" applyFill="1" applyBorder="1" applyAlignment="1"/>
    <xf numFmtId="0" fontId="10" fillId="0" borderId="17" xfId="0" applyFont="1" applyBorder="1" applyAlignment="1"/>
    <xf numFmtId="0" fontId="10" fillId="0" borderId="2" xfId="0" applyFont="1" applyBorder="1" applyAlignment="1"/>
  </cellXfs>
  <cellStyles count="9">
    <cellStyle name="Currency" xfId="1" builtinId="4"/>
    <cellStyle name="Currency 2" xfId="5"/>
    <cellStyle name="Normal" xfId="0" builtinId="0"/>
    <cellStyle name="Normal 2" xfId="3"/>
    <cellStyle name="Normal 2 2" xfId="6"/>
    <cellStyle name="Normal 3" xfId="4"/>
    <cellStyle name="Normal 3 2" xfId="7"/>
    <cellStyle name="Normal 4" xfId="8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61"/>
  <sheetViews>
    <sheetView tabSelected="1" zoomScale="115" zoomScaleNormal="115" workbookViewId="0">
      <selection activeCell="C1" sqref="C1"/>
    </sheetView>
  </sheetViews>
  <sheetFormatPr defaultRowHeight="14.4" x14ac:dyDescent="0.3"/>
  <cols>
    <col min="2" max="2" width="32.6640625" customWidth="1"/>
    <col min="3" max="3" width="19" customWidth="1"/>
    <col min="4" max="4" width="16.88671875" customWidth="1"/>
    <col min="5" max="5" width="87.88671875" customWidth="1"/>
  </cols>
  <sheetData>
    <row r="1" spans="2:5" ht="15" thickBot="1" x14ac:dyDescent="0.4"/>
    <row r="2" spans="2:5" ht="21" thickTop="1" thickBot="1" x14ac:dyDescent="0.45">
      <c r="B2" s="96" t="s">
        <v>161</v>
      </c>
      <c r="C2" s="55"/>
      <c r="D2" s="56"/>
      <c r="E2" s="57"/>
    </row>
    <row r="3" spans="2:5" ht="15.9" thickTop="1" x14ac:dyDescent="0.35">
      <c r="B3" s="97" t="s">
        <v>110</v>
      </c>
      <c r="C3" s="98"/>
      <c r="D3" s="33">
        <f>11413.9+66.17+2365.59+796.9</f>
        <v>14642.56</v>
      </c>
      <c r="E3" s="84" t="s">
        <v>157</v>
      </c>
    </row>
    <row r="4" spans="2:5" ht="15.9" thickBot="1" x14ac:dyDescent="0.4">
      <c r="B4" s="97" t="s">
        <v>142</v>
      </c>
      <c r="C4" s="98"/>
      <c r="D4" s="33">
        <f>16575+38950</f>
        <v>55525</v>
      </c>
      <c r="E4" s="85">
        <f>+D6-D19-D32</f>
        <v>46422.61</v>
      </c>
    </row>
    <row r="5" spans="2:5" ht="18.600000000000001" customHeight="1" thickTop="1" x14ac:dyDescent="0.35">
      <c r="B5" s="97" t="s">
        <v>143</v>
      </c>
      <c r="C5" s="98"/>
      <c r="D5" s="25">
        <v>500</v>
      </c>
      <c r="E5" s="43"/>
    </row>
    <row r="6" spans="2:5" ht="15.9" thickBot="1" x14ac:dyDescent="0.4">
      <c r="B6" s="90" t="s">
        <v>5</v>
      </c>
      <c r="C6" s="91"/>
      <c r="D6" s="92">
        <f>+D3+D4+D5</f>
        <v>70667.56</v>
      </c>
      <c r="E6" s="93"/>
    </row>
    <row r="7" spans="2:5" ht="10.5" customHeight="1" thickTop="1" thickBot="1" x14ac:dyDescent="0.4">
      <c r="B7" s="44"/>
      <c r="C7" s="46"/>
      <c r="D7" s="47"/>
      <c r="E7" s="45"/>
    </row>
    <row r="8" spans="2:5" ht="16.5" thickTop="1" thickBot="1" x14ac:dyDescent="0.4">
      <c r="B8" s="54" t="s">
        <v>159</v>
      </c>
      <c r="C8" s="55"/>
      <c r="D8" s="56"/>
      <c r="E8" s="57"/>
    </row>
    <row r="9" spans="2:5" ht="16.5" thickTop="1" thickBot="1" x14ac:dyDescent="0.4">
      <c r="B9" s="35" t="s">
        <v>6</v>
      </c>
      <c r="C9" s="31" t="s">
        <v>0</v>
      </c>
      <c r="D9" s="22" t="s">
        <v>1</v>
      </c>
      <c r="E9" s="36" t="s">
        <v>2</v>
      </c>
    </row>
    <row r="10" spans="2:5" ht="15.9" thickTop="1" x14ac:dyDescent="0.35">
      <c r="B10" s="37" t="s">
        <v>131</v>
      </c>
      <c r="C10" s="32">
        <v>43292</v>
      </c>
      <c r="D10" s="34">
        <v>4900</v>
      </c>
      <c r="E10" s="38" t="s">
        <v>132</v>
      </c>
    </row>
    <row r="11" spans="2:5" ht="15.6" x14ac:dyDescent="0.35">
      <c r="B11" s="39" t="s">
        <v>128</v>
      </c>
      <c r="C11" s="24">
        <v>43305</v>
      </c>
      <c r="D11" s="33">
        <v>180.18</v>
      </c>
      <c r="E11" s="40" t="s">
        <v>133</v>
      </c>
    </row>
    <row r="12" spans="2:5" ht="15.6" x14ac:dyDescent="0.35">
      <c r="B12" s="39" t="s">
        <v>128</v>
      </c>
      <c r="C12" s="24">
        <v>43305</v>
      </c>
      <c r="D12" s="33">
        <v>205.92</v>
      </c>
      <c r="E12" s="40" t="s">
        <v>136</v>
      </c>
    </row>
    <row r="13" spans="2:5" ht="15.6" x14ac:dyDescent="0.35">
      <c r="B13" s="39" t="s">
        <v>128</v>
      </c>
      <c r="C13" s="24">
        <v>43305</v>
      </c>
      <c r="D13" s="33">
        <v>180.18</v>
      </c>
      <c r="E13" s="40" t="s">
        <v>137</v>
      </c>
    </row>
    <row r="14" spans="2:5" ht="13.5" customHeight="1" x14ac:dyDescent="0.35">
      <c r="B14" s="39" t="s">
        <v>128</v>
      </c>
      <c r="C14" s="24">
        <v>43305</v>
      </c>
      <c r="D14" s="33">
        <v>180.18</v>
      </c>
      <c r="E14" s="40" t="s">
        <v>138</v>
      </c>
    </row>
    <row r="15" spans="2:5" ht="15.6" x14ac:dyDescent="0.35">
      <c r="B15" s="39" t="s">
        <v>128</v>
      </c>
      <c r="C15" s="24">
        <v>43305</v>
      </c>
      <c r="D15" s="33">
        <v>180.18</v>
      </c>
      <c r="E15" s="40" t="s">
        <v>139</v>
      </c>
    </row>
    <row r="16" spans="2:5" ht="15.6" x14ac:dyDescent="0.35">
      <c r="B16" s="39" t="s">
        <v>128</v>
      </c>
      <c r="C16" s="24">
        <v>43305</v>
      </c>
      <c r="D16" s="33">
        <v>900.9</v>
      </c>
      <c r="E16" s="40" t="s">
        <v>134</v>
      </c>
    </row>
    <row r="17" spans="2:5" ht="15.6" x14ac:dyDescent="0.35">
      <c r="B17" s="39" t="s">
        <v>128</v>
      </c>
      <c r="C17" s="24">
        <v>43305</v>
      </c>
      <c r="D17" s="33">
        <v>90.09</v>
      </c>
      <c r="E17" s="41" t="s">
        <v>135</v>
      </c>
    </row>
    <row r="18" spans="2:5" ht="15.6" x14ac:dyDescent="0.35">
      <c r="B18" s="39" t="s">
        <v>128</v>
      </c>
      <c r="C18" s="24">
        <v>43305</v>
      </c>
      <c r="D18" s="33">
        <v>785.07</v>
      </c>
      <c r="E18" s="41" t="s">
        <v>130</v>
      </c>
    </row>
    <row r="19" spans="2:5" ht="15.9" thickBot="1" x14ac:dyDescent="0.4">
      <c r="B19" s="86" t="s">
        <v>3</v>
      </c>
      <c r="C19" s="89"/>
      <c r="D19" s="88">
        <f>SUM(D10:D18)</f>
        <v>7602.7000000000007</v>
      </c>
      <c r="E19" s="94"/>
    </row>
    <row r="20" spans="2:5" ht="10.5" customHeight="1" thickTop="1" thickBot="1" x14ac:dyDescent="0.4">
      <c r="B20" s="44"/>
      <c r="C20" s="46"/>
      <c r="D20" s="47"/>
      <c r="E20" s="45"/>
    </row>
    <row r="21" spans="2:5" ht="16.5" thickTop="1" thickBot="1" x14ac:dyDescent="0.4">
      <c r="B21" s="54" t="s">
        <v>160</v>
      </c>
      <c r="C21" s="55"/>
      <c r="D21" s="56"/>
      <c r="E21" s="57"/>
    </row>
    <row r="22" spans="2:5" ht="16.5" thickTop="1" thickBot="1" x14ac:dyDescent="0.4">
      <c r="B22" s="35" t="s">
        <v>6</v>
      </c>
      <c r="C22" s="31" t="s">
        <v>0</v>
      </c>
      <c r="D22" s="22" t="s">
        <v>1</v>
      </c>
      <c r="E22" s="36" t="s">
        <v>2</v>
      </c>
    </row>
    <row r="23" spans="2:5" ht="15.9" thickTop="1" x14ac:dyDescent="0.35">
      <c r="B23" s="50" t="s">
        <v>108</v>
      </c>
      <c r="C23" s="51"/>
      <c r="D23" s="52">
        <f>10000-1000-1000-1000</f>
        <v>7000</v>
      </c>
      <c r="E23" s="53" t="s">
        <v>146</v>
      </c>
    </row>
    <row r="24" spans="2:5" ht="15.6" x14ac:dyDescent="0.35">
      <c r="B24" s="48" t="s">
        <v>115</v>
      </c>
      <c r="C24" s="27"/>
      <c r="D24" s="29">
        <f>1500-100-310</f>
        <v>1090</v>
      </c>
      <c r="E24" s="40" t="s">
        <v>116</v>
      </c>
    </row>
    <row r="25" spans="2:5" ht="15.6" x14ac:dyDescent="0.3">
      <c r="B25" s="48" t="s">
        <v>112</v>
      </c>
      <c r="C25" s="27"/>
      <c r="D25" s="29">
        <v>3500</v>
      </c>
      <c r="E25" s="40" t="s">
        <v>117</v>
      </c>
    </row>
    <row r="26" spans="2:5" ht="15.6" x14ac:dyDescent="0.3">
      <c r="B26" s="48" t="s">
        <v>119</v>
      </c>
      <c r="C26" s="27"/>
      <c r="D26" s="29">
        <v>1700</v>
      </c>
      <c r="E26" s="40" t="s">
        <v>118</v>
      </c>
    </row>
    <row r="27" spans="2:5" ht="15.6" x14ac:dyDescent="0.3">
      <c r="B27" s="48" t="s">
        <v>112</v>
      </c>
      <c r="C27" s="27"/>
      <c r="D27" s="29">
        <v>1000</v>
      </c>
      <c r="E27" s="40" t="s">
        <v>120</v>
      </c>
    </row>
    <row r="28" spans="2:5" ht="15.6" x14ac:dyDescent="0.3">
      <c r="B28" s="48" t="s">
        <v>112</v>
      </c>
      <c r="C28" s="27"/>
      <c r="D28" s="29">
        <v>1800</v>
      </c>
      <c r="E28" s="40" t="s">
        <v>121</v>
      </c>
    </row>
    <row r="29" spans="2:5" ht="15.6" x14ac:dyDescent="0.3">
      <c r="B29" s="48" t="s">
        <v>112</v>
      </c>
      <c r="C29" s="27"/>
      <c r="D29" s="29">
        <v>500</v>
      </c>
      <c r="E29" s="40" t="s">
        <v>129</v>
      </c>
    </row>
    <row r="30" spans="2:5" ht="15.6" x14ac:dyDescent="0.3">
      <c r="B30" s="48" t="s">
        <v>151</v>
      </c>
      <c r="C30" s="27"/>
      <c r="D30" s="29">
        <v>30</v>
      </c>
      <c r="E30" s="49" t="s">
        <v>150</v>
      </c>
    </row>
    <row r="31" spans="2:5" ht="15.6" x14ac:dyDescent="0.3">
      <c r="B31" s="48" t="s">
        <v>153</v>
      </c>
      <c r="C31" s="27"/>
      <c r="D31" s="29">
        <v>22.25</v>
      </c>
      <c r="E31" s="40" t="s">
        <v>154</v>
      </c>
    </row>
    <row r="32" spans="2:5" ht="16.2" thickBot="1" x14ac:dyDescent="0.35">
      <c r="B32" s="86" t="s">
        <v>3</v>
      </c>
      <c r="C32" s="87"/>
      <c r="D32" s="88">
        <f>SUM(D23:D31)</f>
        <v>16642.25</v>
      </c>
      <c r="E32" s="42"/>
    </row>
    <row r="33" spans="2:5" ht="15" thickTop="1" x14ac:dyDescent="0.3"/>
    <row r="34" spans="2:5" ht="15" thickBot="1" x14ac:dyDescent="0.35"/>
    <row r="35" spans="2:5" ht="22.2" thickTop="1" thickBot="1" x14ac:dyDescent="0.45">
      <c r="B35" s="95" t="s">
        <v>162</v>
      </c>
      <c r="C35" s="59"/>
      <c r="D35" s="60"/>
      <c r="E35" s="61"/>
    </row>
    <row r="36" spans="2:5" ht="16.2" thickTop="1" x14ac:dyDescent="0.3">
      <c r="B36" s="65" t="s">
        <v>105</v>
      </c>
      <c r="C36" s="66"/>
      <c r="D36" s="68">
        <v>10000</v>
      </c>
      <c r="E36" s="84" t="s">
        <v>157</v>
      </c>
    </row>
    <row r="37" spans="2:5" ht="16.2" thickBot="1" x14ac:dyDescent="0.35">
      <c r="B37" s="67"/>
      <c r="C37" s="62"/>
      <c r="D37" s="69"/>
      <c r="E37" s="85">
        <f>+D36-D54-D59</f>
        <v>180.67000000000189</v>
      </c>
    </row>
    <row r="38" spans="2:5" ht="16.8" thickTop="1" thickBot="1" x14ac:dyDescent="0.35">
      <c r="B38" s="86" t="s">
        <v>3</v>
      </c>
      <c r="C38" s="87"/>
      <c r="D38" s="88">
        <f>D36</f>
        <v>10000</v>
      </c>
      <c r="E38" s="94"/>
    </row>
    <row r="39" spans="2:5" ht="10.5" customHeight="1" thickTop="1" x14ac:dyDescent="0.3">
      <c r="B39" s="44"/>
      <c r="C39" s="46"/>
      <c r="D39" s="47"/>
      <c r="E39" s="45"/>
    </row>
    <row r="40" spans="2:5" ht="16.2" thickBot="1" x14ac:dyDescent="0.35">
      <c r="B40" s="70" t="s">
        <v>159</v>
      </c>
      <c r="C40" s="63"/>
      <c r="D40" s="64"/>
      <c r="E40" s="71"/>
    </row>
    <row r="41" spans="2:5" ht="16.2" thickTop="1" x14ac:dyDescent="0.3">
      <c r="B41" s="72" t="s">
        <v>6</v>
      </c>
      <c r="C41" s="73" t="s">
        <v>0</v>
      </c>
      <c r="D41" s="73" t="s">
        <v>1</v>
      </c>
      <c r="E41" s="74" t="s">
        <v>2</v>
      </c>
    </row>
    <row r="42" spans="2:5" ht="15.6" x14ac:dyDescent="0.3">
      <c r="B42" s="23" t="s">
        <v>122</v>
      </c>
      <c r="C42" s="24">
        <v>43318</v>
      </c>
      <c r="D42" s="28">
        <v>741.32</v>
      </c>
      <c r="E42" s="40" t="s">
        <v>123</v>
      </c>
    </row>
    <row r="43" spans="2:5" ht="15.6" x14ac:dyDescent="0.3">
      <c r="B43" s="39" t="s">
        <v>124</v>
      </c>
      <c r="C43" s="24">
        <v>43318</v>
      </c>
      <c r="D43" s="28">
        <v>259.95</v>
      </c>
      <c r="E43" s="40" t="s">
        <v>125</v>
      </c>
    </row>
    <row r="44" spans="2:5" ht="15.6" x14ac:dyDescent="0.3">
      <c r="B44" s="23" t="s">
        <v>108</v>
      </c>
      <c r="C44" s="24">
        <v>43318</v>
      </c>
      <c r="D44" s="28">
        <v>1000</v>
      </c>
      <c r="E44" s="40" t="s">
        <v>111</v>
      </c>
    </row>
    <row r="45" spans="2:5" ht="15.6" x14ac:dyDescent="0.3">
      <c r="B45" s="48" t="s">
        <v>145</v>
      </c>
      <c r="C45" s="24">
        <v>43329</v>
      </c>
      <c r="D45" s="28">
        <f>1524.6+286.52</f>
        <v>1811.12</v>
      </c>
      <c r="E45" s="40" t="s">
        <v>126</v>
      </c>
    </row>
    <row r="46" spans="2:5" ht="15.6" x14ac:dyDescent="0.3">
      <c r="B46" s="48" t="s">
        <v>144</v>
      </c>
      <c r="C46" s="24">
        <v>43329</v>
      </c>
      <c r="D46" s="28">
        <v>522</v>
      </c>
      <c r="E46" s="40" t="s">
        <v>127</v>
      </c>
    </row>
    <row r="47" spans="2:5" ht="15.6" x14ac:dyDescent="0.3">
      <c r="B47" s="23" t="s">
        <v>115</v>
      </c>
      <c r="C47" s="24">
        <v>43341</v>
      </c>
      <c r="D47" s="28">
        <v>280</v>
      </c>
      <c r="E47" s="40" t="s">
        <v>141</v>
      </c>
    </row>
    <row r="48" spans="2:5" ht="15.6" x14ac:dyDescent="0.3">
      <c r="B48" s="39" t="s">
        <v>108</v>
      </c>
      <c r="C48" s="24">
        <v>43341</v>
      </c>
      <c r="D48" s="28">
        <v>1000</v>
      </c>
      <c r="E48" s="40" t="s">
        <v>140</v>
      </c>
    </row>
    <row r="49" spans="2:5" ht="15.6" x14ac:dyDescent="0.3">
      <c r="B49" s="48" t="s">
        <v>113</v>
      </c>
      <c r="C49" s="24">
        <v>43341</v>
      </c>
      <c r="D49" s="29">
        <v>236.94</v>
      </c>
      <c r="E49" s="40" t="s">
        <v>114</v>
      </c>
    </row>
    <row r="50" spans="2:5" ht="15.6" x14ac:dyDescent="0.3">
      <c r="B50" s="75" t="s">
        <v>108</v>
      </c>
      <c r="C50" s="24">
        <v>43403</v>
      </c>
      <c r="D50" s="28">
        <v>1000</v>
      </c>
      <c r="E50" s="40" t="s">
        <v>147</v>
      </c>
    </row>
    <row r="51" spans="2:5" ht="15.6" x14ac:dyDescent="0.3">
      <c r="B51" s="75" t="s">
        <v>108</v>
      </c>
      <c r="C51" s="24">
        <v>43404</v>
      </c>
      <c r="D51" s="28">
        <v>1000</v>
      </c>
      <c r="E51" s="40" t="s">
        <v>156</v>
      </c>
    </row>
    <row r="52" spans="2:5" ht="15.6" x14ac:dyDescent="0.3">
      <c r="B52" s="48" t="s">
        <v>148</v>
      </c>
      <c r="C52" s="24">
        <v>43404</v>
      </c>
      <c r="D52" s="28">
        <v>378</v>
      </c>
      <c r="E52" s="40" t="s">
        <v>149</v>
      </c>
    </row>
    <row r="53" spans="2:5" ht="16.2" thickBot="1" x14ac:dyDescent="0.35">
      <c r="B53" s="76" t="s">
        <v>115</v>
      </c>
      <c r="C53" s="77">
        <v>43404</v>
      </c>
      <c r="D53" s="78">
        <v>310</v>
      </c>
      <c r="E53" s="79" t="s">
        <v>155</v>
      </c>
    </row>
    <row r="54" spans="2:5" ht="16.8" thickTop="1" thickBot="1" x14ac:dyDescent="0.35">
      <c r="B54" s="86" t="s">
        <v>3</v>
      </c>
      <c r="C54" s="87"/>
      <c r="D54" s="88">
        <f>SUM(D41:D53)</f>
        <v>8539.3299999999981</v>
      </c>
      <c r="E54" s="94"/>
    </row>
    <row r="55" spans="2:5" ht="10.5" customHeight="1" thickTop="1" thickBot="1" x14ac:dyDescent="0.35">
      <c r="B55" s="44"/>
      <c r="C55" s="46"/>
      <c r="D55" s="47"/>
      <c r="E55" s="45"/>
    </row>
    <row r="56" spans="2:5" ht="16.8" thickTop="1" thickBot="1" x14ac:dyDescent="0.35">
      <c r="B56" s="58" t="s">
        <v>160</v>
      </c>
      <c r="C56" s="59"/>
      <c r="D56" s="60"/>
      <c r="E56" s="61"/>
    </row>
    <row r="57" spans="2:5" ht="16.2" thickTop="1" x14ac:dyDescent="0.3">
      <c r="B57" s="80" t="s">
        <v>144</v>
      </c>
      <c r="C57" s="81"/>
      <c r="D57" s="82">
        <v>280</v>
      </c>
      <c r="E57" s="83" t="s">
        <v>152</v>
      </c>
    </row>
    <row r="58" spans="2:5" ht="15.6" x14ac:dyDescent="0.3">
      <c r="B58" s="75" t="s">
        <v>108</v>
      </c>
      <c r="C58" s="24"/>
      <c r="D58" s="28">
        <v>1000</v>
      </c>
      <c r="E58" s="40" t="s">
        <v>158</v>
      </c>
    </row>
    <row r="59" spans="2:5" ht="16.2" thickBot="1" x14ac:dyDescent="0.35">
      <c r="B59" s="86" t="s">
        <v>3</v>
      </c>
      <c r="C59" s="87"/>
      <c r="D59" s="88">
        <f>SUM(D57:D58)</f>
        <v>1280</v>
      </c>
      <c r="E59" s="94"/>
    </row>
    <row r="60" spans="2:5" ht="16.2" thickTop="1" x14ac:dyDescent="0.3">
      <c r="B60" s="26"/>
      <c r="C60" s="26"/>
      <c r="D60" s="26"/>
      <c r="E60" s="30"/>
    </row>
    <row r="61" spans="2:5" ht="15.6" x14ac:dyDescent="0.3">
      <c r="B61" s="21"/>
      <c r="C61" s="21"/>
      <c r="D61" s="21"/>
      <c r="E61" s="21"/>
    </row>
  </sheetData>
  <mergeCells count="3">
    <mergeCell ref="B5:C5"/>
    <mergeCell ref="B3:C3"/>
    <mergeCell ref="B4:C4"/>
  </mergeCells>
  <pageMargins left="0.25" right="0.25" top="0.75" bottom="0.75" header="0.3" footer="0.3"/>
  <pageSetup scale="65" orientation="portrait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topLeftCell="A72" workbookViewId="0">
      <selection activeCell="D111" sqref="D111"/>
    </sheetView>
  </sheetViews>
  <sheetFormatPr defaultRowHeight="14.4" x14ac:dyDescent="0.3"/>
  <cols>
    <col min="1" max="1" width="37.88671875" customWidth="1"/>
    <col min="2" max="2" width="27" customWidth="1"/>
    <col min="3" max="3" width="26.5546875" customWidth="1"/>
    <col min="4" max="4" width="24.109375" customWidth="1"/>
    <col min="5" max="5" width="25" customWidth="1"/>
  </cols>
  <sheetData>
    <row r="1" spans="1:5" ht="27" thickBot="1" x14ac:dyDescent="0.4">
      <c r="A1" s="3" t="s">
        <v>104</v>
      </c>
      <c r="B1" s="19" t="s">
        <v>103</v>
      </c>
      <c r="C1" s="19" t="s">
        <v>106</v>
      </c>
      <c r="D1" s="20" t="s">
        <v>107</v>
      </c>
      <c r="E1" s="19" t="s">
        <v>109</v>
      </c>
    </row>
    <row r="2" spans="1:5" ht="15" thickTop="1" x14ac:dyDescent="0.35">
      <c r="A2" s="2" t="s">
        <v>7</v>
      </c>
      <c r="B2" s="8"/>
      <c r="C2" s="12"/>
      <c r="D2" s="15"/>
      <c r="E2" s="17"/>
    </row>
    <row r="3" spans="1:5" x14ac:dyDescent="0.35">
      <c r="A3" s="2" t="s">
        <v>8</v>
      </c>
      <c r="B3" s="9"/>
      <c r="C3" s="1"/>
      <c r="D3" s="13"/>
      <c r="E3" s="18"/>
    </row>
    <row r="4" spans="1:5" x14ac:dyDescent="0.35">
      <c r="A4" s="2" t="s">
        <v>9</v>
      </c>
      <c r="B4" s="9"/>
      <c r="C4" s="1"/>
      <c r="D4" s="13"/>
      <c r="E4" s="18"/>
    </row>
    <row r="5" spans="1:5" x14ac:dyDescent="0.35">
      <c r="A5" s="2" t="s">
        <v>10</v>
      </c>
      <c r="B5" s="10">
        <v>250</v>
      </c>
      <c r="C5" s="1"/>
      <c r="D5" s="13"/>
      <c r="E5" s="18"/>
    </row>
    <row r="6" spans="1:5" x14ac:dyDescent="0.35">
      <c r="A6" s="2" t="s">
        <v>11</v>
      </c>
      <c r="B6" s="10">
        <v>250</v>
      </c>
      <c r="C6" s="1"/>
      <c r="D6" s="13"/>
      <c r="E6" s="18"/>
    </row>
    <row r="7" spans="1:5" x14ac:dyDescent="0.35">
      <c r="A7" s="2" t="s">
        <v>12</v>
      </c>
      <c r="B7" s="9"/>
      <c r="C7" s="1"/>
      <c r="D7" s="13">
        <v>1000</v>
      </c>
      <c r="E7" s="18"/>
    </row>
    <row r="8" spans="1:5" x14ac:dyDescent="0.35">
      <c r="A8" s="2" t="s">
        <v>13</v>
      </c>
      <c r="B8" s="9"/>
      <c r="C8" s="1"/>
      <c r="D8" s="13"/>
      <c r="E8" s="18"/>
    </row>
    <row r="9" spans="1:5" x14ac:dyDescent="0.35">
      <c r="A9" s="2" t="s">
        <v>14</v>
      </c>
      <c r="B9" s="9"/>
      <c r="C9" s="1"/>
      <c r="D9" s="13"/>
      <c r="E9" s="18"/>
    </row>
    <row r="10" spans="1:5" x14ac:dyDescent="0.35">
      <c r="A10" s="2" t="s">
        <v>15</v>
      </c>
      <c r="B10" s="10">
        <v>500</v>
      </c>
      <c r="C10" s="1"/>
      <c r="D10" s="13">
        <v>250</v>
      </c>
      <c r="E10" s="18"/>
    </row>
    <row r="11" spans="1:5" x14ac:dyDescent="0.35">
      <c r="A11" s="2" t="s">
        <v>16</v>
      </c>
      <c r="B11" s="9"/>
      <c r="C11" s="1"/>
      <c r="D11" s="13"/>
      <c r="E11" s="18"/>
    </row>
    <row r="12" spans="1:5" x14ac:dyDescent="0.35">
      <c r="A12" s="2" t="s">
        <v>17</v>
      </c>
      <c r="B12" s="10"/>
      <c r="C12" s="1"/>
      <c r="D12" s="13"/>
      <c r="E12" s="18"/>
    </row>
    <row r="13" spans="1:5" x14ac:dyDescent="0.35">
      <c r="A13" s="2" t="s">
        <v>18</v>
      </c>
      <c r="B13" s="9"/>
      <c r="C13" s="1"/>
      <c r="D13" s="13">
        <v>250</v>
      </c>
      <c r="E13" s="18"/>
    </row>
    <row r="14" spans="1:5" x14ac:dyDescent="0.35">
      <c r="A14" s="2" t="s">
        <v>19</v>
      </c>
      <c r="B14" s="9"/>
      <c r="C14" s="1"/>
      <c r="D14" s="13"/>
      <c r="E14" s="18"/>
    </row>
    <row r="15" spans="1:5" x14ac:dyDescent="0.35">
      <c r="A15" s="2" t="s">
        <v>20</v>
      </c>
      <c r="B15" s="10">
        <v>2500</v>
      </c>
      <c r="C15" s="10"/>
      <c r="D15" s="13">
        <f>1800+1600</f>
        <v>3400</v>
      </c>
      <c r="E15" s="18"/>
    </row>
    <row r="16" spans="1:5" x14ac:dyDescent="0.35">
      <c r="A16" s="2" t="s">
        <v>21</v>
      </c>
      <c r="B16" s="9"/>
      <c r="C16" s="1"/>
      <c r="D16" s="13"/>
      <c r="E16" s="18"/>
    </row>
    <row r="17" spans="1:5" x14ac:dyDescent="0.35">
      <c r="A17" s="2" t="s">
        <v>22</v>
      </c>
      <c r="B17" s="10"/>
      <c r="C17" s="1"/>
      <c r="D17" s="13"/>
      <c r="E17" s="18"/>
    </row>
    <row r="18" spans="1:5" x14ac:dyDescent="0.35">
      <c r="A18" s="2" t="s">
        <v>23</v>
      </c>
      <c r="B18" s="9"/>
      <c r="C18" s="1"/>
      <c r="D18" s="13"/>
      <c r="E18" s="18"/>
    </row>
    <row r="19" spans="1:5" x14ac:dyDescent="0.35">
      <c r="A19" s="2" t="s">
        <v>24</v>
      </c>
      <c r="B19" s="10">
        <v>1000</v>
      </c>
      <c r="C19" s="10">
        <v>500</v>
      </c>
      <c r="D19" s="13"/>
      <c r="E19" s="18"/>
    </row>
    <row r="20" spans="1:5" x14ac:dyDescent="0.35">
      <c r="A20" s="2" t="s">
        <v>25</v>
      </c>
      <c r="B20" s="10">
        <v>250</v>
      </c>
      <c r="C20" s="1"/>
      <c r="D20" s="13"/>
      <c r="E20" s="18"/>
    </row>
    <row r="21" spans="1:5" x14ac:dyDescent="0.35">
      <c r="A21" s="2" t="s">
        <v>26</v>
      </c>
      <c r="B21" s="9"/>
      <c r="C21" s="1"/>
      <c r="D21" s="13">
        <v>250</v>
      </c>
      <c r="E21" s="18"/>
    </row>
    <row r="22" spans="1:5" x14ac:dyDescent="0.35">
      <c r="A22" s="2" t="s">
        <v>27</v>
      </c>
      <c r="B22" s="10">
        <v>500</v>
      </c>
      <c r="C22" s="1"/>
      <c r="D22" s="13"/>
      <c r="E22" s="18"/>
    </row>
    <row r="23" spans="1:5" x14ac:dyDescent="0.35">
      <c r="A23" s="2" t="s">
        <v>28</v>
      </c>
      <c r="B23" s="9"/>
      <c r="C23" s="1"/>
      <c r="D23" s="13"/>
      <c r="E23" s="18"/>
    </row>
    <row r="24" spans="1:5" x14ac:dyDescent="0.35">
      <c r="A24" s="2" t="s">
        <v>29</v>
      </c>
      <c r="B24" s="10">
        <v>500</v>
      </c>
      <c r="C24" s="10">
        <v>500</v>
      </c>
      <c r="D24" s="13">
        <v>500</v>
      </c>
      <c r="E24" s="18"/>
    </row>
    <row r="25" spans="1:5" x14ac:dyDescent="0.35">
      <c r="A25" s="2" t="s">
        <v>30</v>
      </c>
      <c r="B25" s="9"/>
      <c r="C25" s="10">
        <v>450</v>
      </c>
      <c r="D25" s="13">
        <v>2000</v>
      </c>
      <c r="E25" s="18"/>
    </row>
    <row r="26" spans="1:5" x14ac:dyDescent="0.35">
      <c r="A26" s="2" t="s">
        <v>31</v>
      </c>
      <c r="B26" s="9"/>
      <c r="C26" s="1"/>
      <c r="D26" s="13"/>
      <c r="E26" s="18"/>
    </row>
    <row r="27" spans="1:5" x14ac:dyDescent="0.35">
      <c r="A27" s="2" t="s">
        <v>32</v>
      </c>
      <c r="B27" s="9"/>
      <c r="C27" s="1"/>
      <c r="D27" s="13">
        <f>750+500</f>
        <v>1250</v>
      </c>
      <c r="E27" s="18"/>
    </row>
    <row r="28" spans="1:5" x14ac:dyDescent="0.35">
      <c r="A28" s="2" t="s">
        <v>33</v>
      </c>
      <c r="B28" s="9"/>
      <c r="C28" s="1"/>
      <c r="D28" s="13"/>
      <c r="E28" s="18"/>
    </row>
    <row r="29" spans="1:5" x14ac:dyDescent="0.35">
      <c r="A29" s="2" t="s">
        <v>34</v>
      </c>
      <c r="B29" s="9"/>
      <c r="C29" s="1"/>
      <c r="D29" s="13"/>
      <c r="E29" s="18"/>
    </row>
    <row r="30" spans="1:5" x14ac:dyDescent="0.35">
      <c r="A30" s="2" t="s">
        <v>35</v>
      </c>
      <c r="B30" s="10">
        <v>2000</v>
      </c>
      <c r="C30" s="1"/>
      <c r="D30" s="13"/>
      <c r="E30" s="18"/>
    </row>
    <row r="31" spans="1:5" x14ac:dyDescent="0.35">
      <c r="A31" s="2" t="s">
        <v>36</v>
      </c>
      <c r="B31" s="9"/>
      <c r="C31" s="1"/>
      <c r="D31" s="13"/>
      <c r="E31" s="18"/>
    </row>
    <row r="32" spans="1:5" x14ac:dyDescent="0.35">
      <c r="A32" s="2" t="s">
        <v>37</v>
      </c>
      <c r="B32" s="9"/>
      <c r="C32" s="1"/>
      <c r="D32" s="13">
        <v>500</v>
      </c>
      <c r="E32" s="18"/>
    </row>
    <row r="33" spans="1:5" x14ac:dyDescent="0.35">
      <c r="A33" s="2" t="s">
        <v>38</v>
      </c>
      <c r="B33" s="10">
        <v>250</v>
      </c>
      <c r="C33" s="1"/>
      <c r="D33" s="13">
        <v>250</v>
      </c>
      <c r="E33" s="18"/>
    </row>
    <row r="34" spans="1:5" x14ac:dyDescent="0.35">
      <c r="A34" s="2" t="s">
        <v>39</v>
      </c>
      <c r="B34" s="10">
        <v>250</v>
      </c>
      <c r="C34" s="10">
        <f>250+250</f>
        <v>500</v>
      </c>
      <c r="D34" s="13">
        <v>500</v>
      </c>
      <c r="E34" s="18">
        <v>500</v>
      </c>
    </row>
    <row r="35" spans="1:5" x14ac:dyDescent="0.35">
      <c r="A35" s="2" t="s">
        <v>40</v>
      </c>
      <c r="B35" s="10">
        <v>2500</v>
      </c>
      <c r="C35" s="1"/>
      <c r="D35" s="13">
        <v>1000</v>
      </c>
      <c r="E35" s="18"/>
    </row>
    <row r="36" spans="1:5" x14ac:dyDescent="0.35">
      <c r="A36" s="2" t="s">
        <v>41</v>
      </c>
      <c r="B36" s="9"/>
      <c r="C36" s="1"/>
      <c r="D36" s="13"/>
      <c r="E36" s="18"/>
    </row>
    <row r="37" spans="1:5" x14ac:dyDescent="0.35">
      <c r="A37" s="2" t="s">
        <v>42</v>
      </c>
      <c r="B37" s="9"/>
      <c r="C37" s="1"/>
      <c r="D37" s="13"/>
      <c r="E37" s="18"/>
    </row>
    <row r="38" spans="1:5" x14ac:dyDescent="0.35">
      <c r="A38" s="2" t="s">
        <v>43</v>
      </c>
      <c r="B38" s="9"/>
      <c r="C38" s="1"/>
      <c r="D38" s="13"/>
      <c r="E38" s="18"/>
    </row>
    <row r="39" spans="1:5" x14ac:dyDescent="0.35">
      <c r="A39" s="2" t="s">
        <v>44</v>
      </c>
      <c r="B39" s="9"/>
      <c r="C39" s="10">
        <v>500</v>
      </c>
      <c r="D39" s="13">
        <f>250+250</f>
        <v>500</v>
      </c>
      <c r="E39" s="18"/>
    </row>
    <row r="40" spans="1:5" x14ac:dyDescent="0.35">
      <c r="A40" s="2" t="s">
        <v>45</v>
      </c>
      <c r="B40" s="9"/>
      <c r="C40" s="1"/>
      <c r="D40" s="13">
        <v>1000</v>
      </c>
      <c r="E40" s="18"/>
    </row>
    <row r="41" spans="1:5" x14ac:dyDescent="0.35">
      <c r="A41" s="2" t="s">
        <v>46</v>
      </c>
      <c r="B41" s="9"/>
      <c r="C41" s="1"/>
      <c r="D41" s="13"/>
      <c r="E41" s="18"/>
    </row>
    <row r="42" spans="1:5" x14ac:dyDescent="0.35">
      <c r="A42" s="2" t="s">
        <v>47</v>
      </c>
      <c r="B42" s="9"/>
      <c r="C42" s="1"/>
      <c r="D42" s="13"/>
      <c r="E42" s="18"/>
    </row>
    <row r="43" spans="1:5" x14ac:dyDescent="0.35">
      <c r="A43" s="2" t="s">
        <v>48</v>
      </c>
      <c r="B43" s="9"/>
      <c r="C43" s="1"/>
      <c r="D43" s="13"/>
      <c r="E43" s="18"/>
    </row>
    <row r="44" spans="1:5" x14ac:dyDescent="0.35">
      <c r="A44" s="2" t="s">
        <v>49</v>
      </c>
      <c r="B44" s="10">
        <v>150</v>
      </c>
      <c r="C44" s="1"/>
      <c r="D44" s="13">
        <f>500+500</f>
        <v>1000</v>
      </c>
      <c r="E44" s="18"/>
    </row>
    <row r="45" spans="1:5" x14ac:dyDescent="0.35">
      <c r="A45" s="2" t="s">
        <v>50</v>
      </c>
      <c r="B45" s="10">
        <v>200</v>
      </c>
      <c r="C45" s="1"/>
      <c r="D45" s="13"/>
      <c r="E45" s="18"/>
    </row>
    <row r="46" spans="1:5" x14ac:dyDescent="0.35">
      <c r="A46" s="2" t="s">
        <v>51</v>
      </c>
      <c r="B46" s="9"/>
      <c r="C46" s="1"/>
      <c r="D46" s="13"/>
      <c r="E46" s="18"/>
    </row>
    <row r="47" spans="1:5" x14ac:dyDescent="0.35">
      <c r="A47" s="2" t="s">
        <v>52</v>
      </c>
      <c r="B47" s="10">
        <v>1200</v>
      </c>
      <c r="C47" s="1"/>
      <c r="D47" s="13"/>
      <c r="E47" s="18"/>
    </row>
    <row r="48" spans="1:5" x14ac:dyDescent="0.35">
      <c r="A48" s="2" t="s">
        <v>53</v>
      </c>
      <c r="B48" s="9"/>
      <c r="C48" s="1"/>
      <c r="D48" s="13"/>
      <c r="E48" s="18"/>
    </row>
    <row r="49" spans="1:5" x14ac:dyDescent="0.35">
      <c r="A49" s="2" t="s">
        <v>54</v>
      </c>
      <c r="B49" s="9"/>
      <c r="C49" s="1"/>
      <c r="D49" s="13">
        <v>100</v>
      </c>
      <c r="E49" s="18"/>
    </row>
    <row r="50" spans="1:5" x14ac:dyDescent="0.35">
      <c r="A50" s="2" t="s">
        <v>55</v>
      </c>
      <c r="B50" s="9"/>
      <c r="C50" s="1"/>
      <c r="D50" s="13">
        <v>250</v>
      </c>
      <c r="E50" s="18"/>
    </row>
    <row r="51" spans="1:5" x14ac:dyDescent="0.35">
      <c r="A51" s="2" t="s">
        <v>56</v>
      </c>
      <c r="B51" s="9"/>
      <c r="C51" s="10">
        <v>8000</v>
      </c>
      <c r="D51" s="13"/>
      <c r="E51" s="18"/>
    </row>
    <row r="52" spans="1:5" x14ac:dyDescent="0.35">
      <c r="A52" s="2" t="s">
        <v>57</v>
      </c>
      <c r="B52" s="9"/>
      <c r="C52" s="1"/>
      <c r="D52" s="13"/>
      <c r="E52" s="18"/>
    </row>
    <row r="53" spans="1:5" x14ac:dyDescent="0.35">
      <c r="A53" s="2" t="s">
        <v>58</v>
      </c>
      <c r="B53" s="9"/>
      <c r="C53" s="10">
        <v>1500</v>
      </c>
      <c r="D53" s="13">
        <f>1000+1000</f>
        <v>2000</v>
      </c>
      <c r="E53" s="18"/>
    </row>
    <row r="54" spans="1:5" x14ac:dyDescent="0.35">
      <c r="A54" s="2" t="s">
        <v>59</v>
      </c>
      <c r="B54" s="10">
        <v>2500</v>
      </c>
      <c r="C54" s="1"/>
      <c r="D54" s="13"/>
      <c r="E54" s="18"/>
    </row>
    <row r="55" spans="1:5" x14ac:dyDescent="0.35">
      <c r="A55" s="2" t="s">
        <v>60</v>
      </c>
      <c r="B55" s="10">
        <v>2500</v>
      </c>
      <c r="C55" s="1"/>
      <c r="D55" s="13">
        <f>1750+1000</f>
        <v>2750</v>
      </c>
      <c r="E55" s="18"/>
    </row>
    <row r="56" spans="1:5" x14ac:dyDescent="0.35">
      <c r="A56" s="2" t="s">
        <v>61</v>
      </c>
      <c r="B56" s="10">
        <v>1000</v>
      </c>
      <c r="C56" s="10">
        <v>500</v>
      </c>
      <c r="D56" s="13">
        <f>500+250</f>
        <v>750</v>
      </c>
      <c r="E56" s="18"/>
    </row>
    <row r="57" spans="1:5" x14ac:dyDescent="0.35">
      <c r="A57" s="2" t="s">
        <v>62</v>
      </c>
      <c r="B57" s="9"/>
      <c r="C57" s="1"/>
      <c r="D57" s="13"/>
      <c r="E57" s="18"/>
    </row>
    <row r="58" spans="1:5" x14ac:dyDescent="0.35">
      <c r="A58" s="2" t="s">
        <v>63</v>
      </c>
      <c r="B58" s="10">
        <v>1000</v>
      </c>
      <c r="C58" s="10">
        <v>1000</v>
      </c>
      <c r="D58" s="13">
        <f>250+250</f>
        <v>500</v>
      </c>
      <c r="E58" s="18"/>
    </row>
    <row r="59" spans="1:5" x14ac:dyDescent="0.35">
      <c r="A59" s="2" t="s">
        <v>64</v>
      </c>
      <c r="B59" s="9"/>
      <c r="C59" s="1"/>
      <c r="D59" s="13"/>
      <c r="E59" s="18"/>
    </row>
    <row r="60" spans="1:5" x14ac:dyDescent="0.35">
      <c r="A60" s="2" t="s">
        <v>65</v>
      </c>
      <c r="B60" s="9"/>
      <c r="C60" s="1"/>
      <c r="D60" s="13">
        <v>19500</v>
      </c>
      <c r="E60" s="18"/>
    </row>
    <row r="61" spans="1:5" x14ac:dyDescent="0.35">
      <c r="A61" s="2" t="s">
        <v>66</v>
      </c>
      <c r="B61" s="9"/>
      <c r="C61" s="1"/>
      <c r="D61" s="13">
        <v>1000</v>
      </c>
      <c r="E61" s="18"/>
    </row>
    <row r="62" spans="1:5" x14ac:dyDescent="0.35">
      <c r="A62" s="2" t="s">
        <v>67</v>
      </c>
      <c r="B62" s="10">
        <v>200</v>
      </c>
      <c r="C62" s="1"/>
      <c r="D62" s="13">
        <v>150</v>
      </c>
      <c r="E62" s="18"/>
    </row>
    <row r="63" spans="1:5" x14ac:dyDescent="0.35">
      <c r="A63" s="2" t="s">
        <v>68</v>
      </c>
      <c r="B63" s="10">
        <v>200</v>
      </c>
      <c r="C63" s="1"/>
      <c r="D63" s="13">
        <v>500</v>
      </c>
      <c r="E63" s="18"/>
    </row>
    <row r="64" spans="1:5" x14ac:dyDescent="0.35">
      <c r="A64" s="2" t="s">
        <v>69</v>
      </c>
      <c r="B64" s="9"/>
      <c r="C64" s="1"/>
      <c r="D64" s="13"/>
      <c r="E64" s="18"/>
    </row>
    <row r="65" spans="1:5" x14ac:dyDescent="0.35">
      <c r="A65" s="2" t="s">
        <v>70</v>
      </c>
      <c r="B65" s="9"/>
      <c r="C65" s="1"/>
      <c r="D65" s="13"/>
      <c r="E65" s="18"/>
    </row>
    <row r="66" spans="1:5" x14ac:dyDescent="0.35">
      <c r="A66" s="2" t="s">
        <v>71</v>
      </c>
      <c r="B66" s="9"/>
      <c r="C66" s="1"/>
      <c r="D66" s="13">
        <v>125</v>
      </c>
      <c r="E66" s="18"/>
    </row>
    <row r="67" spans="1:5" x14ac:dyDescent="0.35">
      <c r="A67" s="2" t="s">
        <v>72</v>
      </c>
      <c r="B67" s="9"/>
      <c r="C67" s="1"/>
      <c r="D67" s="13"/>
      <c r="E67" s="18"/>
    </row>
    <row r="68" spans="1:5" x14ac:dyDescent="0.35">
      <c r="A68" s="2" t="s">
        <v>73</v>
      </c>
      <c r="B68" s="10">
        <v>250</v>
      </c>
      <c r="C68" s="1"/>
      <c r="D68" s="13">
        <v>1000</v>
      </c>
      <c r="E68" s="18"/>
    </row>
    <row r="69" spans="1:5" x14ac:dyDescent="0.35">
      <c r="A69" s="2" t="s">
        <v>74</v>
      </c>
      <c r="B69" s="10">
        <v>450</v>
      </c>
      <c r="C69" s="1"/>
      <c r="D69" s="13">
        <v>500</v>
      </c>
      <c r="E69" s="18"/>
    </row>
    <row r="70" spans="1:5" x14ac:dyDescent="0.35">
      <c r="A70" s="2" t="s">
        <v>75</v>
      </c>
      <c r="B70" s="10">
        <v>1250</v>
      </c>
      <c r="C70" s="1"/>
      <c r="D70" s="13">
        <f>2250+750</f>
        <v>3000</v>
      </c>
      <c r="E70" s="18"/>
    </row>
    <row r="71" spans="1:5" x14ac:dyDescent="0.35">
      <c r="A71" s="2" t="s">
        <v>76</v>
      </c>
      <c r="B71" s="10">
        <v>500</v>
      </c>
      <c r="C71" s="1"/>
      <c r="D71" s="13">
        <f>1000+1000</f>
        <v>2000</v>
      </c>
      <c r="E71" s="18"/>
    </row>
    <row r="72" spans="1:5" x14ac:dyDescent="0.35">
      <c r="A72" s="2" t="s">
        <v>77</v>
      </c>
      <c r="B72" s="10">
        <v>500</v>
      </c>
      <c r="C72" s="10">
        <v>2000</v>
      </c>
      <c r="D72" s="13">
        <v>750</v>
      </c>
      <c r="E72" s="18"/>
    </row>
    <row r="73" spans="1:5" x14ac:dyDescent="0.35">
      <c r="A73" s="2" t="s">
        <v>78</v>
      </c>
      <c r="B73" s="9"/>
      <c r="C73" s="1"/>
      <c r="D73" s="13"/>
      <c r="E73" s="18"/>
    </row>
    <row r="74" spans="1:5" x14ac:dyDescent="0.35">
      <c r="A74" s="2" t="s">
        <v>79</v>
      </c>
      <c r="B74" s="9"/>
      <c r="C74" s="1"/>
      <c r="D74" s="13"/>
      <c r="E74" s="18"/>
    </row>
    <row r="75" spans="1:5" x14ac:dyDescent="0.35">
      <c r="A75" s="2" t="s">
        <v>80</v>
      </c>
      <c r="B75" s="9"/>
      <c r="C75" s="1"/>
      <c r="D75" s="13">
        <f>150+150</f>
        <v>300</v>
      </c>
      <c r="E75" s="18"/>
    </row>
    <row r="76" spans="1:5" x14ac:dyDescent="0.35">
      <c r="A76" s="2" t="s">
        <v>81</v>
      </c>
      <c r="B76" s="10">
        <v>250</v>
      </c>
      <c r="C76" s="1"/>
      <c r="D76" s="13">
        <v>250</v>
      </c>
      <c r="E76" s="18"/>
    </row>
    <row r="77" spans="1:5" x14ac:dyDescent="0.35">
      <c r="A77" s="2" t="s">
        <v>82</v>
      </c>
      <c r="B77" s="9"/>
      <c r="C77" s="1"/>
      <c r="D77" s="13"/>
      <c r="E77" s="18"/>
    </row>
    <row r="78" spans="1:5" x14ac:dyDescent="0.35">
      <c r="A78" s="2" t="s">
        <v>83</v>
      </c>
      <c r="B78" s="10">
        <v>1139.29</v>
      </c>
      <c r="C78" s="10">
        <v>250</v>
      </c>
      <c r="D78" s="13"/>
      <c r="E78" s="18"/>
    </row>
    <row r="79" spans="1:5" x14ac:dyDescent="0.35">
      <c r="A79" s="2" t="s">
        <v>84</v>
      </c>
      <c r="B79" s="9"/>
      <c r="C79" s="1"/>
      <c r="D79" s="13"/>
      <c r="E79" s="18"/>
    </row>
    <row r="80" spans="1:5" x14ac:dyDescent="0.35">
      <c r="A80" s="2" t="s">
        <v>85</v>
      </c>
      <c r="B80" s="10">
        <v>250</v>
      </c>
      <c r="C80" s="10">
        <v>250</v>
      </c>
      <c r="D80" s="13">
        <v>250</v>
      </c>
      <c r="E80" s="18"/>
    </row>
    <row r="81" spans="1:5" x14ac:dyDescent="0.35">
      <c r="A81" s="2" t="s">
        <v>86</v>
      </c>
      <c r="B81" s="10"/>
      <c r="C81" s="1"/>
      <c r="D81" s="13"/>
      <c r="E81" s="18"/>
    </row>
    <row r="82" spans="1:5" x14ac:dyDescent="0.35">
      <c r="A82" s="2" t="s">
        <v>87</v>
      </c>
      <c r="B82" s="10">
        <v>1500</v>
      </c>
      <c r="C82" s="10">
        <v>250</v>
      </c>
      <c r="D82" s="13">
        <v>1000</v>
      </c>
      <c r="E82" s="18"/>
    </row>
    <row r="83" spans="1:5" x14ac:dyDescent="0.35">
      <c r="A83" s="2" t="s">
        <v>88</v>
      </c>
      <c r="B83" s="9"/>
      <c r="C83" s="13"/>
      <c r="D83" s="13">
        <v>1000</v>
      </c>
      <c r="E83" s="18"/>
    </row>
    <row r="84" spans="1:5" x14ac:dyDescent="0.35">
      <c r="A84" s="2" t="s">
        <v>89</v>
      </c>
      <c r="B84" s="9"/>
      <c r="C84" s="13"/>
      <c r="D84" s="13"/>
      <c r="E84" s="18"/>
    </row>
    <row r="85" spans="1:5" x14ac:dyDescent="0.35">
      <c r="A85" s="2" t="s">
        <v>90</v>
      </c>
      <c r="B85" s="9"/>
      <c r="C85" s="13"/>
      <c r="D85" s="13"/>
      <c r="E85" s="18"/>
    </row>
    <row r="86" spans="1:5" x14ac:dyDescent="0.35">
      <c r="A86" s="2" t="s">
        <v>91</v>
      </c>
      <c r="B86" s="10">
        <v>200</v>
      </c>
      <c r="C86" s="13"/>
      <c r="D86" s="13">
        <f>100+100</f>
        <v>200</v>
      </c>
      <c r="E86" s="18"/>
    </row>
    <row r="87" spans="1:5" x14ac:dyDescent="0.35">
      <c r="A87" s="2" t="s">
        <v>92</v>
      </c>
      <c r="B87" s="9"/>
      <c r="C87" s="13"/>
      <c r="D87" s="13"/>
      <c r="E87" s="18"/>
    </row>
    <row r="88" spans="1:5" x14ac:dyDescent="0.35">
      <c r="A88" s="2" t="s">
        <v>93</v>
      </c>
      <c r="B88" s="9"/>
      <c r="C88" s="13"/>
      <c r="D88" s="13">
        <v>2500</v>
      </c>
      <c r="E88" s="18"/>
    </row>
    <row r="89" spans="1:5" x14ac:dyDescent="0.35">
      <c r="A89" s="2" t="s">
        <v>94</v>
      </c>
      <c r="B89" s="9"/>
      <c r="C89" s="13"/>
      <c r="D89" s="13"/>
      <c r="E89" s="18"/>
    </row>
    <row r="90" spans="1:5" x14ac:dyDescent="0.35">
      <c r="A90" s="2" t="s">
        <v>95</v>
      </c>
      <c r="B90" s="9"/>
      <c r="C90" s="13"/>
      <c r="D90" s="13"/>
      <c r="E90" s="18"/>
    </row>
    <row r="91" spans="1:5" x14ac:dyDescent="0.35">
      <c r="A91" s="2" t="s">
        <v>96</v>
      </c>
      <c r="B91" s="9"/>
      <c r="C91" s="13"/>
      <c r="D91" s="13"/>
      <c r="E91" s="18"/>
    </row>
    <row r="92" spans="1:5" x14ac:dyDescent="0.35">
      <c r="A92" s="2" t="s">
        <v>97</v>
      </c>
      <c r="B92" s="10">
        <v>500</v>
      </c>
      <c r="C92" s="13"/>
      <c r="D92" s="13"/>
      <c r="E92" s="18"/>
    </row>
    <row r="93" spans="1:5" x14ac:dyDescent="0.35">
      <c r="A93" s="2" t="s">
        <v>98</v>
      </c>
      <c r="B93" s="9"/>
      <c r="C93" s="13"/>
      <c r="D93" s="13"/>
      <c r="E93" s="18"/>
    </row>
    <row r="94" spans="1:5" x14ac:dyDescent="0.35">
      <c r="A94" s="2" t="s">
        <v>99</v>
      </c>
      <c r="B94" s="9"/>
      <c r="C94" s="13"/>
      <c r="D94" s="13"/>
      <c r="E94" s="18"/>
    </row>
    <row r="95" spans="1:5" x14ac:dyDescent="0.35">
      <c r="A95" s="2" t="s">
        <v>100</v>
      </c>
      <c r="B95" s="9"/>
      <c r="C95" s="13"/>
      <c r="D95" s="13"/>
      <c r="E95" s="18"/>
    </row>
    <row r="96" spans="1:5" x14ac:dyDescent="0.35">
      <c r="A96" s="2" t="s">
        <v>101</v>
      </c>
      <c r="B96" s="10">
        <v>1400</v>
      </c>
      <c r="C96" s="13"/>
      <c r="D96" s="13">
        <v>1000</v>
      </c>
      <c r="E96" s="18"/>
    </row>
    <row r="97" spans="1:5" x14ac:dyDescent="0.35">
      <c r="A97" s="5" t="s">
        <v>102</v>
      </c>
      <c r="B97" s="9"/>
      <c r="C97" s="10">
        <v>500</v>
      </c>
      <c r="D97" s="13">
        <v>500</v>
      </c>
      <c r="E97" s="18"/>
    </row>
    <row r="98" spans="1:5" ht="15" thickBot="1" x14ac:dyDescent="0.4">
      <c r="A98" s="7"/>
      <c r="B98" s="11"/>
      <c r="C98" s="14"/>
      <c r="D98" s="11"/>
      <c r="E98" s="16"/>
    </row>
    <row r="99" spans="1:5" ht="15" thickBot="1" x14ac:dyDescent="0.4">
      <c r="A99" s="6" t="s">
        <v>4</v>
      </c>
      <c r="B99" s="4">
        <f>SUM(B3:B97)</f>
        <v>27889.29</v>
      </c>
      <c r="C99" s="4">
        <f>SUM(C3:C98)</f>
        <v>16700</v>
      </c>
      <c r="D99" s="4">
        <f>SUM(D3:D97)</f>
        <v>55525</v>
      </c>
      <c r="E99" s="4">
        <f>SUM(E3:E97)</f>
        <v>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 Financial Report FY 2018-19</vt:lpstr>
      <vt:lpstr>NC Contributions </vt:lpstr>
      <vt:lpstr>'BA Financial Report FY 2018-19'!Print_Area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</dc:creator>
  <cp:lastModifiedBy>Liz</cp:lastModifiedBy>
  <cp:lastPrinted>2018-11-04T01:24:29Z</cp:lastPrinted>
  <dcterms:created xsi:type="dcterms:W3CDTF">2015-12-08T19:41:10Z</dcterms:created>
  <dcterms:modified xsi:type="dcterms:W3CDTF">2018-11-04T14:57:49Z</dcterms:modified>
</cp:coreProperties>
</file>